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935" yWindow="960" windowWidth="13575" windowHeight="12345" firstSheet="2" activeTab="2"/>
  </bookViews>
  <sheets>
    <sheet name="danarti gankargulebistvis" sheetId="14" state="hidden" r:id="rId1"/>
    <sheet name="danarti-198-ო  გადახრა" sheetId="16" state="hidden" r:id="rId2"/>
    <sheet name="სოციალური" sheetId="31" r:id="rId3"/>
  </sheets>
  <definedNames>
    <definedName name="_xlnm._FilterDatabase" localSheetId="1" hidden="1">'danarti-198-ო  გადახრა'!$B$4:$L$4</definedName>
    <definedName name="_xlnm._FilterDatabase" localSheetId="2" hidden="1">სოციალური!$B$3:$I$3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სოციალური!$B$2:$G$29</definedName>
    <definedName name="_xlnm.Print_Titles" localSheetId="1">'danarti-198-ო  გადახრა'!$4:$4</definedName>
    <definedName name="_xlnm.Print_Titles" localSheetId="2">სოციალური!$3:$3</definedName>
  </definedNames>
  <calcPr calcId="145621"/>
</workbook>
</file>

<file path=xl/calcChain.xml><?xml version="1.0" encoding="utf-8"?>
<calcChain xmlns="http://schemas.openxmlformats.org/spreadsheetml/2006/main">
  <c r="G27" i="31" l="1"/>
  <c r="F27" i="31"/>
  <c r="E27" i="31"/>
  <c r="F18" i="31"/>
  <c r="E18" i="31"/>
  <c r="F12" i="31"/>
  <c r="E12" i="31"/>
  <c r="F5" i="31"/>
  <c r="E5" i="31"/>
  <c r="J6" i="16" l="1"/>
  <c r="K6" i="16"/>
  <c r="L6" i="16"/>
  <c r="J7" i="16"/>
  <c r="K7" i="16"/>
  <c r="L7" i="16"/>
  <c r="J8" i="16"/>
  <c r="K8" i="16"/>
  <c r="L8" i="16"/>
  <c r="J9" i="16"/>
  <c r="J10" i="16"/>
  <c r="K10" i="16"/>
  <c r="L10" i="16"/>
  <c r="J11" i="16"/>
  <c r="K11" i="16"/>
  <c r="L11" i="16"/>
  <c r="J12" i="16"/>
  <c r="K12" i="16"/>
  <c r="L12" i="16"/>
  <c r="J13" i="16"/>
  <c r="K13" i="16"/>
  <c r="L13" i="16"/>
  <c r="J14" i="16"/>
  <c r="K14" i="16"/>
  <c r="L14" i="16"/>
  <c r="J15" i="16"/>
  <c r="K15" i="16"/>
  <c r="L15" i="16"/>
  <c r="J16" i="16"/>
  <c r="K16" i="16"/>
  <c r="L16" i="16"/>
  <c r="J17" i="16"/>
  <c r="K17" i="16"/>
  <c r="L17" i="16"/>
  <c r="J18" i="16"/>
  <c r="K18" i="16"/>
  <c r="L18" i="16"/>
  <c r="J19" i="16"/>
  <c r="J20" i="16"/>
  <c r="K20" i="16"/>
  <c r="L20" i="16"/>
  <c r="J21" i="16"/>
  <c r="K21" i="16"/>
  <c r="J22" i="16"/>
  <c r="K22" i="16"/>
  <c r="L22" i="16"/>
  <c r="J23" i="16"/>
  <c r="K23" i="16"/>
  <c r="L23" i="16"/>
  <c r="J24" i="16"/>
  <c r="K24" i="16"/>
  <c r="L24" i="16"/>
  <c r="J25" i="16"/>
  <c r="K25" i="16"/>
  <c r="L25" i="16"/>
  <c r="J26" i="16"/>
  <c r="K26" i="16"/>
  <c r="L26" i="16"/>
  <c r="J27" i="16"/>
  <c r="K27" i="16"/>
  <c r="L27" i="16"/>
  <c r="J28" i="16"/>
  <c r="K28" i="16"/>
  <c r="L28" i="16"/>
  <c r="J29" i="16"/>
  <c r="K29" i="16"/>
  <c r="L29" i="16"/>
  <c r="J30" i="16"/>
  <c r="K30" i="16"/>
  <c r="L30" i="16"/>
  <c r="J31" i="16"/>
  <c r="K31" i="16"/>
  <c r="L31" i="16"/>
  <c r="J32" i="16"/>
  <c r="K32" i="16"/>
  <c r="L32" i="16"/>
  <c r="J33" i="16"/>
  <c r="K33" i="16"/>
  <c r="L33" i="16"/>
  <c r="J34" i="16"/>
  <c r="K34" i="16"/>
  <c r="L34" i="16"/>
  <c r="J35" i="16"/>
  <c r="K35" i="16"/>
  <c r="L35" i="16"/>
  <c r="J36" i="16"/>
  <c r="K36" i="16"/>
  <c r="L36" i="16"/>
  <c r="J37" i="16"/>
  <c r="K37" i="16"/>
  <c r="L37" i="16"/>
  <c r="J38" i="16"/>
  <c r="K38" i="16"/>
  <c r="L38" i="16"/>
  <c r="J39" i="16"/>
  <c r="K39" i="16"/>
  <c r="L39" i="16"/>
  <c r="J40" i="16"/>
  <c r="K40" i="16"/>
  <c r="L40" i="16"/>
  <c r="J41" i="16"/>
  <c r="K41" i="16"/>
  <c r="L41" i="16"/>
  <c r="J42" i="16"/>
  <c r="K42" i="16"/>
  <c r="L42" i="16"/>
  <c r="J43" i="16"/>
  <c r="K43" i="16"/>
  <c r="L43" i="16"/>
  <c r="J44" i="16"/>
  <c r="K44" i="16"/>
  <c r="L44" i="16"/>
  <c r="J45" i="16"/>
  <c r="K45" i="16"/>
  <c r="L45" i="16"/>
  <c r="J46" i="16"/>
  <c r="K46" i="16"/>
  <c r="L46" i="16"/>
  <c r="J47" i="16"/>
  <c r="K47" i="16"/>
  <c r="L47" i="16"/>
  <c r="J48" i="16"/>
  <c r="K48" i="16"/>
  <c r="L48" i="16"/>
  <c r="J49" i="16"/>
  <c r="K49" i="16"/>
  <c r="L49" i="16"/>
  <c r="J50" i="16"/>
  <c r="K50" i="16"/>
  <c r="L50" i="16"/>
  <c r="J51" i="16"/>
  <c r="K51" i="16"/>
  <c r="L51" i="16"/>
  <c r="J52" i="16"/>
  <c r="K52" i="16"/>
  <c r="L52" i="16"/>
  <c r="J53" i="16"/>
  <c r="K53" i="16"/>
  <c r="L53" i="16"/>
  <c r="J54" i="16"/>
  <c r="K54" i="16"/>
  <c r="L54" i="16"/>
  <c r="J55" i="16"/>
  <c r="K55" i="16"/>
  <c r="L55" i="16"/>
  <c r="J56" i="16"/>
  <c r="K56" i="16"/>
  <c r="L56" i="16"/>
  <c r="J57" i="16"/>
  <c r="K57" i="16"/>
  <c r="L57" i="16"/>
  <c r="J58" i="16"/>
  <c r="K58" i="16"/>
  <c r="L58" i="16"/>
  <c r="J59" i="16"/>
  <c r="K59" i="16"/>
  <c r="L59" i="16"/>
  <c r="J60" i="16"/>
  <c r="K60" i="16"/>
  <c r="L60" i="16"/>
  <c r="J61" i="16"/>
  <c r="K61" i="16"/>
  <c r="L61" i="16"/>
  <c r="J62" i="16"/>
  <c r="K62" i="16"/>
  <c r="L62" i="16"/>
  <c r="J63" i="16"/>
  <c r="K63" i="16"/>
  <c r="L63" i="16"/>
  <c r="J64" i="16"/>
  <c r="K64" i="16"/>
  <c r="L64" i="16"/>
  <c r="J65" i="16"/>
  <c r="K65" i="16"/>
  <c r="L65" i="16"/>
  <c r="J66" i="16"/>
  <c r="K66" i="16"/>
  <c r="L66" i="16"/>
  <c r="J67" i="16"/>
  <c r="K67" i="16"/>
  <c r="L67" i="16"/>
  <c r="J68" i="16"/>
  <c r="K68" i="16"/>
  <c r="L68" i="16"/>
  <c r="J69" i="16"/>
  <c r="K69" i="16"/>
  <c r="L69" i="16"/>
  <c r="J70" i="16"/>
  <c r="K70" i="16"/>
  <c r="L70" i="16"/>
  <c r="J71" i="16"/>
  <c r="K71" i="16"/>
  <c r="L71" i="16"/>
  <c r="J72" i="16"/>
  <c r="K72" i="16"/>
  <c r="L72" i="16"/>
  <c r="J73" i="16"/>
  <c r="K73" i="16"/>
  <c r="L73" i="16"/>
  <c r="J74" i="16"/>
  <c r="K74" i="16"/>
  <c r="L74" i="16"/>
  <c r="J75" i="16"/>
  <c r="K75" i="16"/>
  <c r="L75" i="16"/>
  <c r="J76" i="16"/>
  <c r="K76" i="16"/>
  <c r="L76" i="16"/>
  <c r="J77" i="16"/>
  <c r="K77" i="16"/>
  <c r="L77" i="16"/>
  <c r="J78" i="16"/>
  <c r="K78" i="16"/>
  <c r="L78" i="16"/>
  <c r="J79" i="16"/>
  <c r="K79" i="16"/>
  <c r="L79" i="16"/>
  <c r="J80" i="16"/>
  <c r="K80" i="16"/>
  <c r="L80" i="16"/>
  <c r="J81" i="16"/>
  <c r="K81" i="16"/>
  <c r="L81" i="16"/>
  <c r="J82" i="16"/>
  <c r="K82" i="16"/>
  <c r="L82" i="16"/>
  <c r="J83" i="16"/>
  <c r="K83" i="16"/>
  <c r="L83" i="16"/>
  <c r="J84" i="16"/>
  <c r="K84" i="16"/>
  <c r="L84" i="16"/>
  <c r="J85" i="16"/>
  <c r="K85" i="16"/>
  <c r="L85" i="16"/>
  <c r="J86" i="16"/>
  <c r="K86" i="16"/>
  <c r="L86" i="16"/>
  <c r="J87" i="16"/>
  <c r="K87" i="16"/>
  <c r="L87" i="16"/>
  <c r="J88" i="16"/>
  <c r="K88" i="16"/>
  <c r="L88" i="16"/>
  <c r="J89" i="16"/>
  <c r="K89" i="16"/>
  <c r="L89" i="16"/>
  <c r="J90" i="16"/>
  <c r="K90" i="16"/>
  <c r="L90" i="16"/>
  <c r="J91" i="16"/>
  <c r="K91" i="16"/>
  <c r="L91" i="16"/>
  <c r="J92" i="16"/>
  <c r="K92" i="16"/>
  <c r="L92" i="16"/>
  <c r="J93" i="16"/>
  <c r="K93" i="16"/>
  <c r="L93" i="16"/>
  <c r="J94" i="16"/>
  <c r="K94" i="16"/>
  <c r="L94" i="16"/>
  <c r="J95" i="16"/>
  <c r="K95" i="16"/>
  <c r="L95" i="16"/>
  <c r="J96" i="16"/>
  <c r="K96" i="16"/>
  <c r="L96" i="16"/>
  <c r="J97" i="16"/>
  <c r="K97" i="16"/>
  <c r="L97" i="16"/>
  <c r="J98" i="16"/>
  <c r="K98" i="16"/>
  <c r="L98" i="16"/>
  <c r="J99" i="16"/>
  <c r="K99" i="16"/>
  <c r="L99" i="16"/>
  <c r="J100" i="16"/>
  <c r="K100" i="16"/>
  <c r="L100" i="16"/>
  <c r="J101" i="16"/>
  <c r="K101" i="16"/>
  <c r="L101" i="16"/>
  <c r="J102" i="16"/>
  <c r="K102" i="16"/>
  <c r="L102" i="16"/>
  <c r="J103" i="16"/>
  <c r="K103" i="16"/>
  <c r="L103" i="16"/>
  <c r="J104" i="16"/>
  <c r="K104" i="16"/>
  <c r="L104" i="16"/>
  <c r="J105" i="16"/>
  <c r="K105" i="16"/>
  <c r="L105" i="16"/>
  <c r="J106" i="16"/>
  <c r="K106" i="16"/>
  <c r="L106" i="16"/>
  <c r="J107" i="16"/>
  <c r="K107" i="16"/>
  <c r="L107" i="16"/>
  <c r="J108" i="16"/>
  <c r="K108" i="16"/>
  <c r="L108" i="16"/>
  <c r="J109" i="16"/>
  <c r="K109" i="16"/>
  <c r="L109" i="16"/>
  <c r="J110" i="16"/>
  <c r="K110" i="16"/>
  <c r="L110" i="16"/>
  <c r="J111" i="16"/>
  <c r="K111" i="16"/>
  <c r="L111" i="16"/>
  <c r="J112" i="16"/>
  <c r="K112" i="16"/>
  <c r="L112" i="16"/>
  <c r="J113" i="16"/>
  <c r="K113" i="16"/>
  <c r="L113" i="16"/>
  <c r="J114" i="16"/>
  <c r="K114" i="16"/>
  <c r="L114" i="16"/>
  <c r="J115" i="16"/>
  <c r="K115" i="16"/>
  <c r="L115" i="16"/>
  <c r="J116" i="16"/>
  <c r="K116" i="16"/>
  <c r="L116" i="16"/>
  <c r="J117" i="16"/>
  <c r="K117" i="16"/>
  <c r="L117" i="16"/>
  <c r="J118" i="16"/>
  <c r="K118" i="16"/>
  <c r="L118" i="16"/>
  <c r="J119" i="16"/>
  <c r="K119" i="16"/>
  <c r="L119" i="16"/>
  <c r="J120" i="16"/>
  <c r="K120" i="16"/>
  <c r="L120" i="16"/>
  <c r="J121" i="16"/>
  <c r="K121" i="16"/>
  <c r="L121" i="16"/>
  <c r="J122" i="16"/>
  <c r="K122" i="16"/>
  <c r="L122" i="16"/>
  <c r="J123" i="16"/>
  <c r="K123" i="16"/>
  <c r="L123" i="16"/>
  <c r="J124" i="16"/>
  <c r="K124" i="16"/>
  <c r="L124" i="16"/>
  <c r="J125" i="16"/>
  <c r="K125" i="16"/>
  <c r="L125" i="16"/>
  <c r="J126" i="16"/>
  <c r="K126" i="16"/>
  <c r="L126" i="16"/>
  <c r="J127" i="16"/>
  <c r="K127" i="16"/>
  <c r="L127" i="16"/>
  <c r="J128" i="16"/>
  <c r="K128" i="16"/>
  <c r="L128" i="16"/>
  <c r="J129" i="16"/>
  <c r="K129" i="16"/>
  <c r="L129" i="16"/>
  <c r="J130" i="16"/>
  <c r="K130" i="16"/>
  <c r="L130" i="16"/>
  <c r="J131" i="16"/>
  <c r="K131" i="16"/>
  <c r="L131" i="16"/>
  <c r="J132" i="16"/>
  <c r="K132" i="16"/>
  <c r="L132" i="16"/>
  <c r="J133" i="16"/>
  <c r="K133" i="16"/>
  <c r="L133" i="16"/>
  <c r="J134" i="16"/>
  <c r="K134" i="16"/>
  <c r="L134" i="16"/>
  <c r="J135" i="16"/>
  <c r="K135" i="16"/>
  <c r="L135" i="16"/>
  <c r="J136" i="16"/>
  <c r="K136" i="16"/>
  <c r="L136" i="16"/>
  <c r="J137" i="16"/>
  <c r="K137" i="16"/>
  <c r="L137" i="16"/>
  <c r="J138" i="16"/>
  <c r="K138" i="16"/>
  <c r="L138" i="16"/>
  <c r="J139" i="16"/>
  <c r="K139" i="16"/>
  <c r="L139" i="16"/>
  <c r="J140" i="16"/>
  <c r="K140" i="16"/>
  <c r="L140" i="16"/>
  <c r="J141" i="16"/>
  <c r="K141" i="16"/>
  <c r="L141" i="16"/>
  <c r="J142" i="16"/>
  <c r="K142" i="16"/>
  <c r="L142" i="16"/>
  <c r="J143" i="16"/>
  <c r="K143" i="16"/>
  <c r="L143" i="16"/>
  <c r="J144" i="16"/>
  <c r="K144" i="16"/>
  <c r="L144" i="16"/>
  <c r="J145" i="16"/>
  <c r="K145" i="16"/>
  <c r="L145" i="16"/>
  <c r="J146" i="16"/>
  <c r="K146" i="16"/>
  <c r="L146" i="16"/>
  <c r="J147" i="16"/>
  <c r="K147" i="16"/>
  <c r="L147" i="16"/>
  <c r="J148" i="16"/>
  <c r="K148" i="16"/>
  <c r="L148" i="16"/>
  <c r="J149" i="16"/>
  <c r="K149" i="16"/>
  <c r="L149" i="16"/>
  <c r="J150" i="16"/>
  <c r="K150" i="16"/>
  <c r="L150" i="16"/>
  <c r="J151" i="16"/>
  <c r="K151" i="16"/>
  <c r="L151" i="16"/>
  <c r="J152" i="16"/>
  <c r="K152" i="16"/>
  <c r="L152" i="16"/>
  <c r="J153" i="16"/>
  <c r="K153" i="16"/>
  <c r="L153" i="16"/>
  <c r="J154" i="16"/>
  <c r="K154" i="16"/>
  <c r="L154" i="16"/>
  <c r="J155" i="16"/>
  <c r="K155" i="16"/>
  <c r="L155" i="16"/>
  <c r="J156" i="16"/>
  <c r="K156" i="16"/>
  <c r="L156" i="16"/>
  <c r="J157" i="16"/>
  <c r="K157" i="16"/>
  <c r="L157" i="16"/>
  <c r="J158" i="16"/>
  <c r="K158" i="16"/>
  <c r="L158" i="16"/>
  <c r="J159" i="16"/>
  <c r="K159" i="16"/>
  <c r="L159" i="16"/>
  <c r="J160" i="16"/>
  <c r="K160" i="16"/>
  <c r="L160" i="16"/>
  <c r="J161" i="16"/>
  <c r="K161" i="16"/>
  <c r="L161" i="16"/>
  <c r="J162" i="16"/>
  <c r="K162" i="16"/>
  <c r="L162" i="16"/>
  <c r="J163" i="16"/>
  <c r="K163" i="16"/>
  <c r="L163" i="16"/>
  <c r="J164" i="16"/>
  <c r="K164" i="16"/>
  <c r="L164" i="16"/>
  <c r="J165" i="16"/>
  <c r="K165" i="16"/>
  <c r="L165" i="16"/>
  <c r="J166" i="16"/>
  <c r="K166" i="16"/>
  <c r="L166" i="16"/>
  <c r="J167" i="16"/>
  <c r="K167" i="16"/>
  <c r="L167" i="16"/>
  <c r="J168" i="16"/>
  <c r="K168" i="16"/>
  <c r="L168" i="16"/>
  <c r="J169" i="16"/>
  <c r="K169" i="16"/>
  <c r="L169" i="16"/>
  <c r="J170" i="16"/>
  <c r="K170" i="16"/>
  <c r="L170" i="16"/>
  <c r="J171" i="16"/>
  <c r="K171" i="16"/>
  <c r="L171" i="16"/>
  <c r="J172" i="16"/>
  <c r="K172" i="16"/>
  <c r="L172" i="16"/>
  <c r="J173" i="16"/>
  <c r="K173" i="16"/>
  <c r="L173" i="16"/>
  <c r="J174" i="16"/>
  <c r="K174" i="16"/>
  <c r="L174" i="16"/>
  <c r="J175" i="16"/>
  <c r="K175" i="16"/>
  <c r="L175" i="16"/>
  <c r="J176" i="16"/>
  <c r="K176" i="16"/>
  <c r="L176" i="16"/>
  <c r="J177" i="16"/>
  <c r="K177" i="16"/>
  <c r="L177" i="16"/>
  <c r="J178" i="16"/>
  <c r="K178" i="16"/>
  <c r="L178" i="16"/>
  <c r="J179" i="16"/>
  <c r="K179" i="16"/>
  <c r="L179" i="16"/>
  <c r="J180" i="16"/>
  <c r="K180" i="16"/>
  <c r="L180" i="16"/>
  <c r="J181" i="16"/>
  <c r="K181" i="16"/>
  <c r="K5" i="16"/>
  <c r="L5" i="16"/>
  <c r="J5" i="16"/>
  <c r="H75" i="16"/>
  <c r="I75" i="16"/>
  <c r="G75" i="16"/>
  <c r="I180" i="16"/>
  <c r="I178" i="16" s="1"/>
  <c r="I179" i="16"/>
  <c r="G178" i="16"/>
  <c r="I177" i="16"/>
  <c r="I176" i="16"/>
  <c r="I174" i="16" s="1"/>
  <c r="I175" i="16"/>
  <c r="G174" i="16"/>
  <c r="G173" i="16"/>
  <c r="I173" i="16" s="1"/>
  <c r="I172" i="16"/>
  <c r="G172" i="16"/>
  <c r="I171" i="16"/>
  <c r="G170" i="16"/>
  <c r="I169" i="16"/>
  <c r="G168" i="16"/>
  <c r="I168" i="16" s="1"/>
  <c r="I167" i="16"/>
  <c r="I165" i="16"/>
  <c r="I164" i="16"/>
  <c r="G162" i="16"/>
  <c r="I162" i="16" s="1"/>
  <c r="I161" i="16"/>
  <c r="I160" i="16"/>
  <c r="G159" i="16"/>
  <c r="I158" i="16"/>
  <c r="G157" i="16"/>
  <c r="I157" i="16" s="1"/>
  <c r="I156" i="16"/>
  <c r="I154" i="16"/>
  <c r="I153" i="16"/>
  <c r="I151" i="16"/>
  <c r="I150" i="16"/>
  <c r="I149" i="16" s="1"/>
  <c r="G149" i="16"/>
  <c r="G148" i="16"/>
  <c r="I148" i="16" s="1"/>
  <c r="I147" i="16"/>
  <c r="G146" i="16"/>
  <c r="I146" i="16" s="1"/>
  <c r="I145" i="16"/>
  <c r="I143" i="16"/>
  <c r="I142" i="16"/>
  <c r="G142" i="16"/>
  <c r="I141" i="16"/>
  <c r="I140" i="16"/>
  <c r="I139" i="16"/>
  <c r="G139" i="16"/>
  <c r="I138" i="16"/>
  <c r="I137" i="16"/>
  <c r="G135" i="16"/>
  <c r="I135" i="16" s="1"/>
  <c r="I134" i="16"/>
  <c r="G134" i="16"/>
  <c r="G133" i="16"/>
  <c r="I133" i="16" s="1"/>
  <c r="I132" i="16"/>
  <c r="G130" i="16"/>
  <c r="I130" i="16" s="1"/>
  <c r="I129" i="16"/>
  <c r="G128" i="16"/>
  <c r="I128" i="16" s="1"/>
  <c r="I127" i="16"/>
  <c r="G125" i="16"/>
  <c r="G121" i="16" s="1"/>
  <c r="I124" i="16"/>
  <c r="G124" i="16"/>
  <c r="I123" i="16"/>
  <c r="I122" i="16"/>
  <c r="G120" i="16"/>
  <c r="G116" i="16" s="1"/>
  <c r="I119" i="16"/>
  <c r="G119" i="16"/>
  <c r="I118" i="16"/>
  <c r="I117" i="16"/>
  <c r="I115" i="16"/>
  <c r="G113" i="16"/>
  <c r="I113" i="16" s="1"/>
  <c r="I112" i="16"/>
  <c r="G112" i="16"/>
  <c r="I111" i="16"/>
  <c r="G110" i="16"/>
  <c r="I109" i="16"/>
  <c r="I107" i="16" s="1"/>
  <c r="G109" i="16"/>
  <c r="I108" i="16"/>
  <c r="G107" i="16"/>
  <c r="I106" i="16"/>
  <c r="G105" i="16"/>
  <c r="I105" i="16" s="1"/>
  <c r="I104" i="16"/>
  <c r="I102" i="16"/>
  <c r="I100" i="16"/>
  <c r="I99" i="16"/>
  <c r="G99" i="16"/>
  <c r="I98" i="16"/>
  <c r="G97" i="16"/>
  <c r="I96" i="16"/>
  <c r="G96" i="16"/>
  <c r="I95" i="16"/>
  <c r="I94" i="16"/>
  <c r="G93" i="16"/>
  <c r="I92" i="16"/>
  <c r="G90" i="16"/>
  <c r="I90" i="16" s="1"/>
  <c r="I86" i="16" s="1"/>
  <c r="I89" i="16"/>
  <c r="I88" i="16"/>
  <c r="G88" i="16"/>
  <c r="I87" i="16"/>
  <c r="G86" i="16"/>
  <c r="G85" i="16"/>
  <c r="I85" i="16" s="1"/>
  <c r="I84" i="16"/>
  <c r="G84" i="16"/>
  <c r="I83" i="16"/>
  <c r="G82" i="16"/>
  <c r="G80" i="16" s="1"/>
  <c r="I81" i="16"/>
  <c r="G74" i="16"/>
  <c r="I74" i="16" s="1"/>
  <c r="I73" i="16"/>
  <c r="G73" i="16"/>
  <c r="I72" i="16"/>
  <c r="G71" i="16"/>
  <c r="I71" i="16" s="1"/>
  <c r="I70" i="16"/>
  <c r="I68" i="16"/>
  <c r="I67" i="16"/>
  <c r="G67" i="16"/>
  <c r="G66" i="16"/>
  <c r="I66" i="16" s="1"/>
  <c r="I65" i="16"/>
  <c r="I63" i="16"/>
  <c r="I62" i="16"/>
  <c r="G62" i="16"/>
  <c r="G61" i="16"/>
  <c r="I61" i="16" s="1"/>
  <c r="I60" i="16"/>
  <c r="I59" i="16"/>
  <c r="G58" i="16"/>
  <c r="I57" i="16"/>
  <c r="I56" i="16"/>
  <c r="I54" i="16"/>
  <c r="G54" i="16"/>
  <c r="G53" i="16"/>
  <c r="G50" i="16" s="1"/>
  <c r="I52" i="16"/>
  <c r="G52" i="16"/>
  <c r="I51" i="16"/>
  <c r="G49" i="16"/>
  <c r="I49" i="16" s="1"/>
  <c r="I48" i="16"/>
  <c r="G48" i="16"/>
  <c r="I47" i="16"/>
  <c r="I46" i="16"/>
  <c r="G45" i="16"/>
  <c r="I44" i="16"/>
  <c r="I43" i="16"/>
  <c r="I41" i="16"/>
  <c r="G40" i="16"/>
  <c r="I40" i="16" s="1"/>
  <c r="I39" i="16"/>
  <c r="I37" i="16" s="1"/>
  <c r="I36" i="16"/>
  <c r="I35" i="16"/>
  <c r="I33" i="16" s="1"/>
  <c r="G35" i="16"/>
  <c r="G33" i="16"/>
  <c r="I32" i="16"/>
  <c r="I21" i="16"/>
  <c r="L21" i="16" s="1"/>
  <c r="I22" i="16"/>
  <c r="I23" i="16"/>
  <c r="I26" i="16"/>
  <c r="I27" i="16"/>
  <c r="I30" i="16"/>
  <c r="I20" i="16"/>
  <c r="G11" i="16"/>
  <c r="G9" i="16" s="1"/>
  <c r="H11" i="16"/>
  <c r="G19" i="16"/>
  <c r="F9" i="16"/>
  <c r="F19" i="16"/>
  <c r="E11" i="16"/>
  <c r="F11" i="16"/>
  <c r="D11" i="16"/>
  <c r="D9" i="16" s="1"/>
  <c r="D19" i="16"/>
  <c r="H30" i="16"/>
  <c r="H29" i="16"/>
  <c r="I29" i="16" s="1"/>
  <c r="H28" i="16"/>
  <c r="I28" i="16" s="1"/>
  <c r="H27" i="16"/>
  <c r="H26" i="16"/>
  <c r="H25" i="16"/>
  <c r="I25" i="16" s="1"/>
  <c r="H24" i="16"/>
  <c r="I24" i="16" s="1"/>
  <c r="I13" i="16"/>
  <c r="I14" i="16"/>
  <c r="I15" i="16"/>
  <c r="I16" i="16"/>
  <c r="I17" i="16"/>
  <c r="I18" i="16"/>
  <c r="I12" i="16"/>
  <c r="I11" i="16" s="1"/>
  <c r="F13" i="16"/>
  <c r="F14" i="16"/>
  <c r="F15" i="16"/>
  <c r="F16" i="16"/>
  <c r="F17" i="16"/>
  <c r="F18" i="16"/>
  <c r="F12" i="16"/>
  <c r="G5" i="16"/>
  <c r="H5" i="16"/>
  <c r="I8" i="16"/>
  <c r="I7" i="16"/>
  <c r="I6" i="16"/>
  <c r="I5" i="16" s="1"/>
  <c r="I10" i="16"/>
  <c r="I19" i="16" l="1"/>
  <c r="I9" i="16" s="1"/>
  <c r="L9" i="16" s="1"/>
  <c r="H19" i="16"/>
  <c r="I45" i="16"/>
  <c r="G42" i="16"/>
  <c r="I93" i="16"/>
  <c r="G91" i="16"/>
  <c r="I170" i="16"/>
  <c r="I58" i="16"/>
  <c r="I97" i="16"/>
  <c r="I31" i="16"/>
  <c r="I69" i="16"/>
  <c r="I82" i="16"/>
  <c r="I80" i="16" s="1"/>
  <c r="I103" i="16"/>
  <c r="I101" i="16" s="1"/>
  <c r="I126" i="16"/>
  <c r="I131" i="16"/>
  <c r="I159" i="16"/>
  <c r="I166" i="16"/>
  <c r="I91" i="16"/>
  <c r="I144" i="16"/>
  <c r="I136" i="16" s="1"/>
  <c r="I163" i="16"/>
  <c r="I64" i="16"/>
  <c r="I55" i="16" s="1"/>
  <c r="I110" i="16"/>
  <c r="I155" i="16"/>
  <c r="I152" i="16" s="1"/>
  <c r="G37" i="16"/>
  <c r="G31" i="16" s="1"/>
  <c r="I53" i="16"/>
  <c r="I50" i="16" s="1"/>
  <c r="I42" i="16" s="1"/>
  <c r="G64" i="16"/>
  <c r="G69" i="16"/>
  <c r="G103" i="16"/>
  <c r="G101" i="16" s="1"/>
  <c r="I120" i="16"/>
  <c r="I116" i="16" s="1"/>
  <c r="I125" i="16"/>
  <c r="I121" i="16" s="1"/>
  <c r="G126" i="16"/>
  <c r="G131" i="16"/>
  <c r="G144" i="16"/>
  <c r="G136" i="16" s="1"/>
  <c r="G155" i="16"/>
  <c r="G152" i="16" s="1"/>
  <c r="G166" i="16"/>
  <c r="G163" i="16" s="1"/>
  <c r="D157" i="16"/>
  <c r="D113" i="16"/>
  <c r="D112" i="16"/>
  <c r="L19" i="16" l="1"/>
  <c r="H9" i="16"/>
  <c r="K9" i="16" s="1"/>
  <c r="K19" i="16"/>
  <c r="G114" i="16"/>
  <c r="G181" i="16" s="1"/>
  <c r="I114" i="16"/>
  <c r="I181" i="16" s="1"/>
  <c r="L181" i="16" s="1"/>
  <c r="G55" i="16"/>
  <c r="D178" i="16"/>
  <c r="D90" i="16"/>
  <c r="F180" i="16"/>
  <c r="F179" i="16"/>
  <c r="D172" i="16"/>
  <c r="F178" i="16" l="1"/>
  <c r="D85" i="16"/>
  <c r="D173" i="16" l="1"/>
  <c r="D162" i="16"/>
  <c r="F162" i="16" s="1"/>
  <c r="F161" i="16"/>
  <c r="F160" i="16"/>
  <c r="F158" i="16"/>
  <c r="F157" i="16"/>
  <c r="F156" i="16"/>
  <c r="D155" i="16"/>
  <c r="F154" i="16"/>
  <c r="F153" i="16"/>
  <c r="F151" i="16"/>
  <c r="F150" i="16"/>
  <c r="D149" i="16"/>
  <c r="D148" i="16"/>
  <c r="F148" i="16" s="1"/>
  <c r="F147" i="16"/>
  <c r="D146" i="16"/>
  <c r="F146" i="16" s="1"/>
  <c r="F145" i="16"/>
  <c r="F143" i="16"/>
  <c r="D142" i="16"/>
  <c r="D139" i="16" s="1"/>
  <c r="F141" i="16"/>
  <c r="F140" i="16"/>
  <c r="F138" i="16"/>
  <c r="F137" i="16"/>
  <c r="F113" i="16"/>
  <c r="F112" i="16"/>
  <c r="F111" i="16"/>
  <c r="D110" i="16"/>
  <c r="D109" i="16"/>
  <c r="D107" i="16" s="1"/>
  <c r="F108" i="16"/>
  <c r="F106" i="16"/>
  <c r="D105" i="16"/>
  <c r="D103" i="16" s="1"/>
  <c r="F104" i="16"/>
  <c r="F102" i="16"/>
  <c r="F100" i="16"/>
  <c r="D99" i="16"/>
  <c r="F99" i="16" s="1"/>
  <c r="F98" i="16"/>
  <c r="D96" i="16"/>
  <c r="D93" i="16" s="1"/>
  <c r="F95" i="16"/>
  <c r="F94" i="16"/>
  <c r="F92" i="16"/>
  <c r="F79" i="16"/>
  <c r="F78" i="16"/>
  <c r="F77" i="16"/>
  <c r="F76" i="16"/>
  <c r="D75" i="16"/>
  <c r="D74" i="16"/>
  <c r="F74" i="16" s="1"/>
  <c r="D73" i="16"/>
  <c r="F73" i="16" s="1"/>
  <c r="F72" i="16"/>
  <c r="D71" i="16"/>
  <c r="F71" i="16" s="1"/>
  <c r="F70" i="16"/>
  <c r="F68" i="16"/>
  <c r="D67" i="16"/>
  <c r="F67" i="16" s="1"/>
  <c r="D66" i="16"/>
  <c r="F66" i="16" s="1"/>
  <c r="F65" i="16"/>
  <c r="F63" i="16"/>
  <c r="D62" i="16"/>
  <c r="F62" i="16" s="1"/>
  <c r="D61" i="16"/>
  <c r="F61" i="16" s="1"/>
  <c r="F60" i="16"/>
  <c r="F59" i="16"/>
  <c r="F57" i="16"/>
  <c r="F56" i="16"/>
  <c r="F41" i="16"/>
  <c r="D40" i="16"/>
  <c r="F40" i="16" s="1"/>
  <c r="F39" i="16"/>
  <c r="F36" i="16"/>
  <c r="D35" i="16"/>
  <c r="F35" i="16" s="1"/>
  <c r="F33" i="16" s="1"/>
  <c r="F32" i="16"/>
  <c r="D5" i="16"/>
  <c r="F8" i="16"/>
  <c r="F7" i="16"/>
  <c r="F6" i="16"/>
  <c r="D168" i="16"/>
  <c r="F168" i="16" s="1"/>
  <c r="F172" i="16"/>
  <c r="F177" i="16"/>
  <c r="F176" i="16"/>
  <c r="F175" i="16"/>
  <c r="D174" i="16"/>
  <c r="F173" i="16"/>
  <c r="F171" i="16"/>
  <c r="F169" i="16"/>
  <c r="F167" i="16"/>
  <c r="F165" i="16"/>
  <c r="F164" i="16"/>
  <c r="D125" i="16"/>
  <c r="D124" i="16"/>
  <c r="F124" i="16" s="1"/>
  <c r="D130" i="16"/>
  <c r="F130" i="16" s="1"/>
  <c r="D135" i="16"/>
  <c r="F135" i="16" s="1"/>
  <c r="D134" i="16"/>
  <c r="F134" i="16" s="1"/>
  <c r="D133" i="16"/>
  <c r="F133" i="16" s="1"/>
  <c r="F132" i="16"/>
  <c r="F129" i="16"/>
  <c r="D128" i="16"/>
  <c r="F128" i="16" s="1"/>
  <c r="F127" i="16"/>
  <c r="F125" i="16"/>
  <c r="F123" i="16"/>
  <c r="F122" i="16"/>
  <c r="D120" i="16"/>
  <c r="D119" i="16"/>
  <c r="F118" i="16"/>
  <c r="F117" i="16"/>
  <c r="F115" i="16"/>
  <c r="D84" i="16"/>
  <c r="F84" i="16" s="1"/>
  <c r="F90" i="16"/>
  <c r="F89" i="16"/>
  <c r="D88" i="16"/>
  <c r="F88" i="16" s="1"/>
  <c r="F87" i="16"/>
  <c r="F85" i="16"/>
  <c r="F83" i="16"/>
  <c r="F81" i="16"/>
  <c r="D48" i="16"/>
  <c r="F48" i="16" s="1"/>
  <c r="D54" i="16"/>
  <c r="F54" i="16" s="1"/>
  <c r="D53" i="16"/>
  <c r="F53" i="16" s="1"/>
  <c r="D52" i="16"/>
  <c r="F51" i="16"/>
  <c r="D49" i="16"/>
  <c r="F49" i="16" s="1"/>
  <c r="F47" i="16"/>
  <c r="F46" i="16"/>
  <c r="F44" i="16"/>
  <c r="F43" i="16"/>
  <c r="D30" i="16"/>
  <c r="F30" i="16" s="1"/>
  <c r="D29" i="16"/>
  <c r="F29" i="16" s="1"/>
  <c r="D28" i="16"/>
  <c r="F28" i="16" s="1"/>
  <c r="F27" i="16"/>
  <c r="F26" i="16"/>
  <c r="F25" i="16"/>
  <c r="F24" i="16"/>
  <c r="F10" i="16"/>
  <c r="F37" i="16" l="1"/>
  <c r="F58" i="16"/>
  <c r="D144" i="16"/>
  <c r="D45" i="16"/>
  <c r="D37" i="16"/>
  <c r="D152" i="16"/>
  <c r="D159" i="16"/>
  <c r="D131" i="16"/>
  <c r="D166" i="16"/>
  <c r="D69" i="16"/>
  <c r="F64" i="16"/>
  <c r="F97" i="16"/>
  <c r="D136" i="16"/>
  <c r="F149" i="16"/>
  <c r="F75" i="16"/>
  <c r="D50" i="16"/>
  <c r="F166" i="16"/>
  <c r="D58" i="16"/>
  <c r="D64" i="16"/>
  <c r="D101" i="16"/>
  <c r="F155" i="16"/>
  <c r="F31" i="16"/>
  <c r="F96" i="16"/>
  <c r="F105" i="16"/>
  <c r="F110" i="16"/>
  <c r="F144" i="16"/>
  <c r="F159" i="16"/>
  <c r="D33" i="16"/>
  <c r="F69" i="16"/>
  <c r="F109" i="16"/>
  <c r="F142" i="16"/>
  <c r="D97" i="16"/>
  <c r="F5" i="16"/>
  <c r="F170" i="16"/>
  <c r="F174" i="16"/>
  <c r="D170" i="16"/>
  <c r="F52" i="16"/>
  <c r="F82" i="16"/>
  <c r="D116" i="16"/>
  <c r="F119" i="16"/>
  <c r="F120" i="16"/>
  <c r="F121" i="16"/>
  <c r="D121" i="16"/>
  <c r="F126" i="16"/>
  <c r="F131" i="16"/>
  <c r="D126" i="16"/>
  <c r="F86" i="16"/>
  <c r="D82" i="16"/>
  <c r="D86" i="16"/>
  <c r="F45" i="16"/>
  <c r="D42" i="16" l="1"/>
  <c r="F152" i="16"/>
  <c r="D163" i="16"/>
  <c r="F116" i="16"/>
  <c r="F114" i="16" s="1"/>
  <c r="D55" i="16"/>
  <c r="F163" i="16"/>
  <c r="D91" i="16"/>
  <c r="F93" i="16"/>
  <c r="F139" i="16"/>
  <c r="F107" i="16"/>
  <c r="F55" i="16"/>
  <c r="D31" i="16"/>
  <c r="F103" i="16"/>
  <c r="F50" i="16"/>
  <c r="F42" i="16" s="1"/>
  <c r="D114" i="16"/>
  <c r="F80" i="16"/>
  <c r="D80" i="16"/>
  <c r="D181" i="16" l="1"/>
  <c r="F91" i="16"/>
  <c r="F101" i="16"/>
  <c r="F136" i="16"/>
  <c r="F181" i="16" l="1"/>
  <c r="I6" i="14"/>
  <c r="I7" i="14"/>
  <c r="I8" i="14"/>
  <c r="I9" i="14"/>
  <c r="I10" i="14"/>
  <c r="I11" i="14"/>
  <c r="E18" i="14" l="1"/>
  <c r="K18" i="14" s="1"/>
  <c r="D18" i="14"/>
  <c r="K17" i="14"/>
  <c r="G17" i="14"/>
  <c r="F17" i="14"/>
  <c r="K16" i="14"/>
  <c r="G16" i="14"/>
  <c r="F16" i="14"/>
  <c r="K15" i="14"/>
  <c r="G15" i="14"/>
  <c r="F15" i="14"/>
  <c r="K14" i="14"/>
  <c r="G14" i="14"/>
  <c r="F14" i="14"/>
  <c r="K13" i="14"/>
  <c r="G13" i="14"/>
  <c r="F13" i="14"/>
  <c r="K12" i="14"/>
  <c r="G12" i="14"/>
  <c r="F12" i="14"/>
  <c r="K11" i="14"/>
  <c r="J11" i="14"/>
  <c r="F11" i="14"/>
  <c r="K10" i="14"/>
  <c r="J10" i="14"/>
  <c r="F10" i="14"/>
  <c r="K9" i="14"/>
  <c r="J9" i="14"/>
  <c r="F9" i="14"/>
  <c r="L9" i="14" s="1"/>
  <c r="K8" i="14"/>
  <c r="J8" i="14"/>
  <c r="F8" i="14"/>
  <c r="K7" i="14"/>
  <c r="J7" i="14"/>
  <c r="F7" i="14"/>
  <c r="L7" i="14" s="1"/>
  <c r="K6" i="14"/>
  <c r="J6" i="14"/>
  <c r="F6" i="14"/>
  <c r="K5" i="14"/>
  <c r="J5" i="14"/>
  <c r="I5" i="14"/>
  <c r="F5" i="14"/>
  <c r="F18" i="14" s="1"/>
  <c r="J13" i="14" l="1"/>
  <c r="I13" i="14"/>
  <c r="J15" i="14"/>
  <c r="I15" i="14"/>
  <c r="J17" i="14"/>
  <c r="I17" i="14"/>
  <c r="G18" i="14"/>
  <c r="I12" i="14"/>
  <c r="J14" i="14"/>
  <c r="I14" i="14"/>
  <c r="J16" i="14"/>
  <c r="I16" i="14"/>
  <c r="L10" i="14"/>
  <c r="L13" i="14"/>
  <c r="L14" i="14"/>
  <c r="L15" i="14"/>
  <c r="L16" i="14"/>
  <c r="L17" i="14"/>
  <c r="L12" i="14"/>
  <c r="I18" i="14"/>
  <c r="L18" i="14" s="1"/>
  <c r="L6" i="14"/>
  <c r="L8" i="14"/>
  <c r="L11" i="14"/>
  <c r="J18" i="14"/>
  <c r="L5" i="14"/>
  <c r="J12" i="14"/>
</calcChain>
</file>

<file path=xl/sharedStrings.xml><?xml version="1.0" encoding="utf-8"?>
<sst xmlns="http://schemas.openxmlformats.org/spreadsheetml/2006/main" count="281" uniqueCount="108">
  <si>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</si>
  <si>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</si>
  <si>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</si>
  <si>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</si>
  <si>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</si>
  <si>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</si>
  <si>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</si>
  <si>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</si>
  <si>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</si>
  <si>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</si>
  <si>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</si>
  <si>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</si>
  <si>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</si>
  <si>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</si>
  <si>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</si>
  <si>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</si>
  <si>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</si>
  <si>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</si>
  <si>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</si>
  <si>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</si>
  <si>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</si>
  <si>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</si>
  <si>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</si>
  <si>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</si>
  <si>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</si>
  <si>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</si>
  <si>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</si>
  <si>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</si>
  <si>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</si>
  <si>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</si>
  <si>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</si>
  <si>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</si>
  <si>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</si>
  <si>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</si>
  <si>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</si>
  <si>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</si>
  <si>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</si>
  <si>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</si>
  <si>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</si>
  <si>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</si>
  <si>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</si>
  <si>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</si>
  <si>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</si>
  <si>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</si>
  <si>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</si>
  <si>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</si>
  <si>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</si>
  <si>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</si>
  <si>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</si>
  <si>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</si>
  <si>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</si>
  <si>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</si>
  <si>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</si>
  <si>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</si>
  <si>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</si>
  <si>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</si>
  <si>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</si>
  <si>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</si>
  <si>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</si>
  <si>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</si>
  <si>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</si>
  <si>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</si>
  <si>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</si>
  <si>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</si>
  <si>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</si>
  <si>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</si>
  <si>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</si>
  <si>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</si>
  <si>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</si>
  <si>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</si>
  <si>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</si>
  <si>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</si>
  <si>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</si>
  <si>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</si>
  <si>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</si>
  <si>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</si>
  <si>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</si>
  <si>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</si>
  <si>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</si>
  <si>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</si>
  <si>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</si>
  <si>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</si>
  <si>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</si>
  <si>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</si>
  <si>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</si>
  <si>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გვარი, სახელი</t>
  </si>
  <si>
    <t>მოქმედი სარგო და 1 თვის ფონდი</t>
  </si>
  <si>
    <t>ახალი სარგო და 1 თვის ფონდი</t>
  </si>
  <si>
    <t>გიორგი მარჯანიძე</t>
  </si>
  <si>
    <t>ნინო ჯაფარიძე</t>
  </si>
  <si>
    <t>მაია არაბული</t>
  </si>
  <si>
    <t>ია ცილიკიშვილი</t>
  </si>
  <si>
    <t>დავით ბოდოკია</t>
  </si>
  <si>
    <t>ია ორკოდაშვილი</t>
  </si>
  <si>
    <t>ნინო გვეტაძე</t>
  </si>
  <si>
    <t>თამარ გვილავა</t>
  </si>
  <si>
    <t>თამარ გოცაძე</t>
  </si>
  <si>
    <t>ნატო ჩაფიძე</t>
  </si>
  <si>
    <t>ვაკანსია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</si>
  <si>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პროგრამების მონიტორინგის სამმართველო                                             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</si>
  <si>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სოციალურ საკითხთა და პროგრამების სამმართველო                                                </t>
  </si>
  <si>
    <t xml:space="preserve">ნინო შალვაშვილი </t>
  </si>
  <si>
    <t xml:space="preserve">თეა გვარამაძე </t>
  </si>
  <si>
    <t>ზაზა ჯანაშვილი</t>
  </si>
  <si>
    <t xml:space="preserve">ნინო ჯინჯოლავა </t>
  </si>
  <si>
    <t xml:space="preserve">ამირან დათეშიძე  </t>
  </si>
  <si>
    <t>სოციალური დაცვის დეპარტამენტი (18)</t>
  </si>
  <si>
    <t>შტატგარეშეები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</si>
</sst>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Sylfae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</cellStyleXfs>
  <cellXfs count="1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/>
    </xf>
    <xf numFmtId="0" fontId="12" fillId="6" borderId="20" xfId="1" applyFont="1" applyFill="1" applyBorder="1" applyAlignment="1">
      <alignment horizontal="center" vertical="center" wrapText="1"/>
    </xf>
    <xf numFmtId="3" fontId="13" fillId="2" borderId="20" xfId="1" applyNumberFormat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left" vertical="center" wrapText="1"/>
    </xf>
    <xf numFmtId="3" fontId="14" fillId="2" borderId="20" xfId="1" applyNumberFormat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 wrapText="1"/>
    </xf>
    <xf numFmtId="3" fontId="15" fillId="2" borderId="20" xfId="1" applyNumberFormat="1" applyFont="1" applyFill="1" applyBorder="1" applyAlignment="1">
      <alignment horizontal="center" vertical="center"/>
    </xf>
    <xf numFmtId="3" fontId="14" fillId="2" borderId="20" xfId="1" applyNumberFormat="1" applyFont="1" applyFill="1" applyBorder="1" applyAlignment="1">
      <alignment horizontal="left" vertical="center" wrapText="1"/>
    </xf>
    <xf numFmtId="0" fontId="16" fillId="2" borderId="20" xfId="1" applyFont="1" applyFill="1" applyBorder="1" applyAlignment="1">
      <alignment horizontal="center" vertical="center"/>
    </xf>
    <xf numFmtId="0" fontId="16" fillId="2" borderId="0" xfId="0" applyFont="1" applyFill="1"/>
    <xf numFmtId="0" fontId="12" fillId="6" borderId="0" xfId="1" applyFont="1" applyFill="1" applyBorder="1" applyAlignment="1">
      <alignment horizontal="center" vertical="center" wrapText="1"/>
    </xf>
    <xf numFmtId="0" fontId="15" fillId="6" borderId="20" xfId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center" vertical="center"/>
    </xf>
    <xf numFmtId="3" fontId="17" fillId="2" borderId="20" xfId="1" applyNumberFormat="1" applyFont="1" applyFill="1" applyBorder="1" applyAlignment="1">
      <alignment horizontal="left" vertical="center"/>
    </xf>
    <xf numFmtId="3" fontId="18" fillId="2" borderId="20" xfId="1" applyNumberFormat="1" applyFont="1" applyFill="1" applyBorder="1" applyAlignment="1">
      <alignment horizontal="left" vertical="center"/>
    </xf>
    <xf numFmtId="3" fontId="18" fillId="2" borderId="20" xfId="1" applyNumberFormat="1" applyFont="1" applyFill="1" applyBorder="1" applyAlignment="1">
      <alignment horizontal="center" vertical="center"/>
    </xf>
    <xf numFmtId="3" fontId="15" fillId="2" borderId="20" xfId="1" applyNumberFormat="1" applyFont="1" applyFill="1" applyBorder="1" applyAlignment="1">
      <alignment horizontal="left" vertical="center"/>
    </xf>
    <xf numFmtId="3" fontId="13" fillId="7" borderId="20" xfId="1" applyNumberFormat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center" vertical="center" wrapText="1"/>
    </xf>
    <xf numFmtId="3" fontId="14" fillId="7" borderId="20" xfId="1" applyNumberFormat="1" applyFont="1" applyFill="1" applyBorder="1" applyAlignment="1">
      <alignment horizontal="center" vertical="center" wrapText="1"/>
    </xf>
    <xf numFmtId="0" fontId="16" fillId="7" borderId="0" xfId="0" applyFont="1" applyFill="1"/>
    <xf numFmtId="3" fontId="17" fillId="7" borderId="20" xfId="1" applyNumberFormat="1" applyFont="1" applyFill="1" applyBorder="1" applyAlignment="1">
      <alignment horizontal="center" vertical="center"/>
    </xf>
    <xf numFmtId="3" fontId="18" fillId="7" borderId="20" xfId="1" applyNumberFormat="1" applyFont="1" applyFill="1" applyBorder="1" applyAlignment="1">
      <alignment horizontal="center" vertical="center"/>
    </xf>
    <xf numFmtId="3" fontId="15" fillId="7" borderId="20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2" fillId="2" borderId="21" xfId="1" applyFont="1" applyFill="1" applyBorder="1" applyAlignment="1">
      <alignment horizontal="center" vertical="center" wrapText="1"/>
    </xf>
    <xf numFmtId="3" fontId="14" fillId="6" borderId="22" xfId="1" applyNumberFormat="1" applyFont="1" applyFill="1" applyBorder="1" applyAlignment="1">
      <alignment horizontal="center" vertical="center" wrapText="1"/>
    </xf>
    <xf numFmtId="3" fontId="14" fillId="6" borderId="23" xfId="1" applyNumberFormat="1" applyFont="1" applyFill="1" applyBorder="1" applyAlignment="1">
      <alignment horizontal="center" vertical="center" wrapText="1"/>
    </xf>
    <xf numFmtId="3" fontId="14" fillId="6" borderId="2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12" t="s">
        <v>69</v>
      </c>
      <c r="E3" s="112"/>
      <c r="F3" s="112"/>
      <c r="G3" s="112"/>
      <c r="H3" s="112"/>
      <c r="I3" s="112"/>
      <c r="J3" s="113" t="s">
        <v>70</v>
      </c>
      <c r="K3" s="114"/>
      <c r="L3" s="115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>SUM(E5:E17)</f>
        <v>21910</v>
      </c>
      <c r="F18" s="39">
        <f>SUM(F5:F17)</f>
        <v>273450</v>
      </c>
      <c r="G18" s="39">
        <f>SUM(G5:G17)</f>
        <v>255</v>
      </c>
      <c r="H18" s="39"/>
      <c r="I18" s="40">
        <f>SUM(I5:I17)</f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17"/>
      <c r="E1" s="117"/>
      <c r="F1" s="117"/>
    </row>
    <row r="2" spans="2:12" ht="68.25" customHeight="1" x14ac:dyDescent="0.25">
      <c r="B2" s="116" t="s">
        <v>76</v>
      </c>
      <c r="C2" s="116"/>
      <c r="D2" s="116"/>
      <c r="E2" s="116"/>
      <c r="F2" s="116"/>
    </row>
    <row r="3" spans="2:12" ht="15.75" thickBot="1" x14ac:dyDescent="0.3">
      <c r="B3" s="49"/>
      <c r="C3" s="49"/>
      <c r="D3" s="118" t="s">
        <v>83</v>
      </c>
      <c r="E3" s="118"/>
      <c r="F3" s="118"/>
      <c r="G3" s="118" t="s">
        <v>84</v>
      </c>
      <c r="H3" s="118"/>
      <c r="I3" s="118"/>
      <c r="J3" s="118" t="s">
        <v>70</v>
      </c>
      <c r="K3" s="118"/>
      <c r="L3" s="118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>H5-E5</f>
        <v>9210</v>
      </c>
      <c r="L5" s="47">
        <f>I5-F5</f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1">G6-D6</f>
        <v>0</v>
      </c>
      <c r="K6" s="6">
        <f t="shared" ref="K6:K69" si="2">H6-E6</f>
        <v>0</v>
      </c>
      <c r="L6" s="13">
        <f t="shared" ref="L6:L69" si="3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1"/>
        <v>0</v>
      </c>
      <c r="K7" s="6">
        <f t="shared" si="2"/>
        <v>0</v>
      </c>
      <c r="L7" s="13">
        <f t="shared" si="3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1"/>
        <v>0</v>
      </c>
      <c r="K8" s="6">
        <f t="shared" si="2"/>
        <v>0</v>
      </c>
      <c r="L8" s="13">
        <f t="shared" si="3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>F10+F11+F19</f>
        <v>19050</v>
      </c>
      <c r="G9" s="72">
        <f>G10+G11+G19</f>
        <v>16</v>
      </c>
      <c r="H9" s="52">
        <f>H10+H11+H19</f>
        <v>14950</v>
      </c>
      <c r="I9" s="74">
        <f>I10+I11+I19</f>
        <v>18450</v>
      </c>
      <c r="J9" s="72">
        <f t="shared" si="1"/>
        <v>-3</v>
      </c>
      <c r="K9" s="52">
        <f t="shared" si="2"/>
        <v>14950</v>
      </c>
      <c r="L9" s="74">
        <f t="shared" si="3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>D10*E10</f>
        <v>2150</v>
      </c>
      <c r="G10" s="73">
        <v>1</v>
      </c>
      <c r="H10" s="6">
        <v>2150</v>
      </c>
      <c r="I10" s="13">
        <f>G10*H10</f>
        <v>2150</v>
      </c>
      <c r="J10" s="73">
        <f t="shared" si="1"/>
        <v>0</v>
      </c>
      <c r="K10" s="6">
        <f t="shared" si="2"/>
        <v>0</v>
      </c>
      <c r="L10" s="13">
        <f t="shared" si="3"/>
        <v>0</v>
      </c>
    </row>
    <row r="11" spans="2:12" ht="54" x14ac:dyDescent="0.25">
      <c r="B11" s="12"/>
      <c r="C11" s="65" t="s">
        <v>79</v>
      </c>
      <c r="D11" s="72">
        <f t="shared" ref="D11:I11" si="4">SUM(D12:D18)</f>
        <v>0</v>
      </c>
      <c r="E11" s="52">
        <f t="shared" si="4"/>
        <v>0</v>
      </c>
      <c r="F11" s="74">
        <f t="shared" si="4"/>
        <v>0</v>
      </c>
      <c r="G11" s="72">
        <f t="shared" si="4"/>
        <v>9</v>
      </c>
      <c r="H11" s="52">
        <f t="shared" si="4"/>
        <v>8000</v>
      </c>
      <c r="I11" s="74">
        <f t="shared" si="4"/>
        <v>9600</v>
      </c>
      <c r="J11" s="72">
        <f t="shared" si="1"/>
        <v>9</v>
      </c>
      <c r="K11" s="52">
        <f t="shared" si="2"/>
        <v>8000</v>
      </c>
      <c r="L11" s="74">
        <f t="shared" si="3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1"/>
        <v>1</v>
      </c>
      <c r="K12" s="53">
        <f t="shared" si="2"/>
        <v>1600</v>
      </c>
      <c r="L12" s="13">
        <f t="shared" si="3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5">E13*D13</f>
        <v>0</v>
      </c>
      <c r="G13" s="73">
        <v>1</v>
      </c>
      <c r="H13" s="53">
        <v>1900</v>
      </c>
      <c r="I13" s="13">
        <f t="shared" ref="I13:I18" si="6">H13*G13</f>
        <v>1900</v>
      </c>
      <c r="J13" s="73">
        <f t="shared" si="1"/>
        <v>1</v>
      </c>
      <c r="K13" s="53">
        <f t="shared" si="2"/>
        <v>1900</v>
      </c>
      <c r="L13" s="13">
        <f t="shared" si="3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5"/>
        <v>0</v>
      </c>
      <c r="G14" s="73">
        <v>1</v>
      </c>
      <c r="H14" s="53">
        <v>1000</v>
      </c>
      <c r="I14" s="13">
        <f t="shared" si="6"/>
        <v>1000</v>
      </c>
      <c r="J14" s="73">
        <f t="shared" si="1"/>
        <v>1</v>
      </c>
      <c r="K14" s="53">
        <f t="shared" si="2"/>
        <v>1000</v>
      </c>
      <c r="L14" s="13">
        <f t="shared" si="3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5"/>
        <v>0</v>
      </c>
      <c r="G15" s="73">
        <v>1</v>
      </c>
      <c r="H15" s="53">
        <v>900</v>
      </c>
      <c r="I15" s="13">
        <f t="shared" si="6"/>
        <v>900</v>
      </c>
      <c r="J15" s="73">
        <f t="shared" si="1"/>
        <v>1</v>
      </c>
      <c r="K15" s="53">
        <f t="shared" si="2"/>
        <v>900</v>
      </c>
      <c r="L15" s="13">
        <f t="shared" si="3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5"/>
        <v>0</v>
      </c>
      <c r="G16" s="75">
        <v>1</v>
      </c>
      <c r="H16" s="53">
        <v>1000</v>
      </c>
      <c r="I16" s="13">
        <f t="shared" si="6"/>
        <v>1000</v>
      </c>
      <c r="J16" s="75">
        <f t="shared" si="1"/>
        <v>1</v>
      </c>
      <c r="K16" s="53">
        <f t="shared" si="2"/>
        <v>1000</v>
      </c>
      <c r="L16" s="13">
        <f t="shared" si="3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5"/>
        <v>0</v>
      </c>
      <c r="G17" s="73">
        <v>1</v>
      </c>
      <c r="H17" s="53">
        <v>800</v>
      </c>
      <c r="I17" s="13">
        <f t="shared" si="6"/>
        <v>800</v>
      </c>
      <c r="J17" s="73">
        <f t="shared" si="1"/>
        <v>1</v>
      </c>
      <c r="K17" s="53">
        <f t="shared" si="2"/>
        <v>800</v>
      </c>
      <c r="L17" s="13">
        <f t="shared" si="3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5"/>
        <v>0</v>
      </c>
      <c r="G18" s="73">
        <v>3</v>
      </c>
      <c r="H18" s="53">
        <v>800</v>
      </c>
      <c r="I18" s="13">
        <f t="shared" si="6"/>
        <v>2400</v>
      </c>
      <c r="J18" s="73">
        <f t="shared" si="1"/>
        <v>3</v>
      </c>
      <c r="K18" s="53">
        <f t="shared" si="2"/>
        <v>800</v>
      </c>
      <c r="L18" s="13">
        <f t="shared" si="3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>SUM(F20:F30)</f>
        <v>16900</v>
      </c>
      <c r="G19" s="72">
        <f>SUM(G20:G30)</f>
        <v>6</v>
      </c>
      <c r="H19" s="52">
        <f>SUM(H20:H30)</f>
        <v>4800</v>
      </c>
      <c r="I19" s="74">
        <f>SUM(I20:I30)</f>
        <v>6700</v>
      </c>
      <c r="J19" s="72">
        <f t="shared" si="1"/>
        <v>-12</v>
      </c>
      <c r="K19" s="52">
        <f t="shared" si="2"/>
        <v>4800</v>
      </c>
      <c r="L19" s="74">
        <f t="shared" si="3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1"/>
        <v>1</v>
      </c>
      <c r="K20" s="53">
        <f t="shared" si="2"/>
        <v>1600</v>
      </c>
      <c r="L20" s="76">
        <f t="shared" si="3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7">H21*G21</f>
        <v>1300</v>
      </c>
      <c r="J21" s="73">
        <f t="shared" si="1"/>
        <v>1</v>
      </c>
      <c r="K21" s="53">
        <f t="shared" si="2"/>
        <v>1300</v>
      </c>
      <c r="L21" s="76">
        <f t="shared" si="3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7"/>
        <v>2000</v>
      </c>
      <c r="J22" s="73">
        <f t="shared" si="1"/>
        <v>2</v>
      </c>
      <c r="K22" s="53">
        <f t="shared" si="2"/>
        <v>1000</v>
      </c>
      <c r="L22" s="76">
        <f t="shared" si="3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7"/>
        <v>1800</v>
      </c>
      <c r="J23" s="73">
        <f t="shared" si="1"/>
        <v>2</v>
      </c>
      <c r="K23" s="53">
        <f t="shared" si="2"/>
        <v>900</v>
      </c>
      <c r="L23" s="76">
        <f t="shared" si="3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ref="F24:F30" si="8">D24*E24</f>
        <v>1900</v>
      </c>
      <c r="G24" s="77">
        <v>0</v>
      </c>
      <c r="H24" s="56">
        <f t="shared" ref="H24:H30" si="9">F24*G24</f>
        <v>0</v>
      </c>
      <c r="I24" s="57">
        <f t="shared" si="7"/>
        <v>0</v>
      </c>
      <c r="J24" s="77">
        <f t="shared" si="1"/>
        <v>-1</v>
      </c>
      <c r="K24" s="56">
        <f t="shared" si="2"/>
        <v>-1900</v>
      </c>
      <c r="L24" s="57">
        <f t="shared" si="3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8"/>
        <v>1000</v>
      </c>
      <c r="G25" s="77">
        <v>0</v>
      </c>
      <c r="H25" s="56">
        <f t="shared" si="9"/>
        <v>0</v>
      </c>
      <c r="I25" s="57">
        <f t="shared" si="7"/>
        <v>0</v>
      </c>
      <c r="J25" s="77">
        <f t="shared" si="1"/>
        <v>-1</v>
      </c>
      <c r="K25" s="56">
        <f t="shared" si="2"/>
        <v>-1000</v>
      </c>
      <c r="L25" s="57">
        <f t="shared" si="3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8"/>
        <v>800</v>
      </c>
      <c r="G26" s="77">
        <v>0</v>
      </c>
      <c r="H26" s="56">
        <f t="shared" si="9"/>
        <v>0</v>
      </c>
      <c r="I26" s="57">
        <f t="shared" si="7"/>
        <v>0</v>
      </c>
      <c r="J26" s="77">
        <f t="shared" si="1"/>
        <v>-1</v>
      </c>
      <c r="K26" s="56">
        <f t="shared" si="2"/>
        <v>-800</v>
      </c>
      <c r="L26" s="57">
        <f t="shared" si="3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8"/>
        <v>2400</v>
      </c>
      <c r="G27" s="77">
        <v>0</v>
      </c>
      <c r="H27" s="56">
        <f t="shared" si="9"/>
        <v>0</v>
      </c>
      <c r="I27" s="57">
        <f t="shared" si="7"/>
        <v>0</v>
      </c>
      <c r="J27" s="77">
        <f t="shared" si="1"/>
        <v>-3</v>
      </c>
      <c r="K27" s="56">
        <f t="shared" si="2"/>
        <v>-800</v>
      </c>
      <c r="L27" s="57">
        <f t="shared" si="3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8"/>
        <v>4000</v>
      </c>
      <c r="G28" s="77">
        <v>0</v>
      </c>
      <c r="H28" s="56">
        <f t="shared" si="9"/>
        <v>0</v>
      </c>
      <c r="I28" s="57">
        <f t="shared" si="7"/>
        <v>0</v>
      </c>
      <c r="J28" s="77">
        <f t="shared" si="1"/>
        <v>-4</v>
      </c>
      <c r="K28" s="56">
        <f t="shared" si="2"/>
        <v>-1000</v>
      </c>
      <c r="L28" s="57">
        <f t="shared" si="3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8"/>
        <v>3600</v>
      </c>
      <c r="G29" s="77">
        <v>0</v>
      </c>
      <c r="H29" s="56">
        <f t="shared" si="9"/>
        <v>0</v>
      </c>
      <c r="I29" s="57">
        <f t="shared" si="7"/>
        <v>0</v>
      </c>
      <c r="J29" s="77">
        <f t="shared" si="1"/>
        <v>-4</v>
      </c>
      <c r="K29" s="56">
        <f t="shared" si="2"/>
        <v>-900</v>
      </c>
      <c r="L29" s="57">
        <f t="shared" si="3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8"/>
        <v>3200</v>
      </c>
      <c r="G30" s="77">
        <v>0</v>
      </c>
      <c r="H30" s="56">
        <f t="shared" si="9"/>
        <v>0</v>
      </c>
      <c r="I30" s="57">
        <f t="shared" si="7"/>
        <v>0</v>
      </c>
      <c r="J30" s="77">
        <f t="shared" si="1"/>
        <v>-4</v>
      </c>
      <c r="K30" s="56">
        <f t="shared" si="2"/>
        <v>-800</v>
      </c>
      <c r="L30" s="57">
        <f t="shared" si="3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1"/>
        <v>0</v>
      </c>
      <c r="K31" s="46">
        <f t="shared" si="2"/>
        <v>0</v>
      </c>
      <c r="L31" s="47">
        <f t="shared" si="3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>D32*E32</f>
        <v>2150</v>
      </c>
      <c r="G32" s="75">
        <v>1</v>
      </c>
      <c r="H32" s="6">
        <v>2150</v>
      </c>
      <c r="I32" s="13">
        <f>G32*H32</f>
        <v>2150</v>
      </c>
      <c r="J32" s="75">
        <f t="shared" si="1"/>
        <v>0</v>
      </c>
      <c r="K32" s="6">
        <f t="shared" si="2"/>
        <v>0</v>
      </c>
      <c r="L32" s="13">
        <f t="shared" si="3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>SUM(F34:F36)</f>
        <v>6200</v>
      </c>
      <c r="G33" s="78">
        <f>SUM(G34:G36)</f>
        <v>6</v>
      </c>
      <c r="H33" s="7"/>
      <c r="I33" s="14">
        <f>SUM(I34:I36)</f>
        <v>6200</v>
      </c>
      <c r="J33" s="78">
        <f t="shared" si="1"/>
        <v>0</v>
      </c>
      <c r="K33" s="7">
        <f t="shared" si="2"/>
        <v>0</v>
      </c>
      <c r="L33" s="14">
        <f t="shared" si="3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1"/>
        <v>0</v>
      </c>
      <c r="K34" s="6">
        <f t="shared" si="2"/>
        <v>0</v>
      </c>
      <c r="L34" s="13">
        <f t="shared" si="3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>D35*E35</f>
        <v>3000</v>
      </c>
      <c r="G35" s="73">
        <f>1+1+1</f>
        <v>3</v>
      </c>
      <c r="H35" s="6">
        <v>1000</v>
      </c>
      <c r="I35" s="13">
        <f>G35*H35</f>
        <v>3000</v>
      </c>
      <c r="J35" s="73">
        <f t="shared" si="1"/>
        <v>0</v>
      </c>
      <c r="K35" s="6">
        <f t="shared" si="2"/>
        <v>0</v>
      </c>
      <c r="L35" s="13">
        <f t="shared" si="3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>D36*E36</f>
        <v>1600</v>
      </c>
      <c r="G36" s="73">
        <v>2</v>
      </c>
      <c r="H36" s="6">
        <v>800</v>
      </c>
      <c r="I36" s="13">
        <f>G36*H36</f>
        <v>1600</v>
      </c>
      <c r="J36" s="73">
        <f t="shared" si="1"/>
        <v>0</v>
      </c>
      <c r="K36" s="6">
        <f t="shared" si="2"/>
        <v>0</v>
      </c>
      <c r="L36" s="13">
        <f t="shared" si="3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>SUM(F38:F41)</f>
        <v>15000</v>
      </c>
      <c r="G37" s="79">
        <f>SUM(G38:G41)</f>
        <v>17</v>
      </c>
      <c r="H37" s="8"/>
      <c r="I37" s="15">
        <f>SUM(I38:I41)</f>
        <v>15000</v>
      </c>
      <c r="J37" s="79">
        <f t="shared" si="1"/>
        <v>0</v>
      </c>
      <c r="K37" s="8">
        <f t="shared" si="2"/>
        <v>0</v>
      </c>
      <c r="L37" s="15">
        <f t="shared" si="3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1"/>
        <v>0</v>
      </c>
      <c r="K38" s="6">
        <f t="shared" si="2"/>
        <v>0</v>
      </c>
      <c r="L38" s="13">
        <f t="shared" si="3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1"/>
        <v>0</v>
      </c>
      <c r="K39" s="6">
        <f t="shared" si="2"/>
        <v>0</v>
      </c>
      <c r="L39" s="13">
        <f t="shared" si="3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1"/>
        <v>0</v>
      </c>
      <c r="K40" s="6">
        <f t="shared" si="2"/>
        <v>0</v>
      </c>
      <c r="L40" s="13">
        <f t="shared" si="3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1"/>
        <v>0</v>
      </c>
      <c r="K41" s="6">
        <f t="shared" si="2"/>
        <v>0</v>
      </c>
      <c r="L41" s="13">
        <f t="shared" si="3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1"/>
        <v>0</v>
      </c>
      <c r="K42" s="46">
        <f t="shared" si="2"/>
        <v>0</v>
      </c>
      <c r="L42" s="47">
        <f t="shared" si="3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1"/>
        <v>0</v>
      </c>
      <c r="K43" s="6">
        <f t="shared" si="2"/>
        <v>0</v>
      </c>
      <c r="L43" s="13">
        <f t="shared" si="3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1"/>
        <v>0</v>
      </c>
      <c r="K44" s="6">
        <f t="shared" si="2"/>
        <v>0</v>
      </c>
      <c r="L44" s="13">
        <f t="shared" si="3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1"/>
        <v>0</v>
      </c>
      <c r="K45" s="4">
        <f t="shared" si="2"/>
        <v>0</v>
      </c>
      <c r="L45" s="17">
        <f t="shared" si="3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1"/>
        <v>0</v>
      </c>
      <c r="K46" s="6">
        <f t="shared" si="2"/>
        <v>0</v>
      </c>
      <c r="L46" s="13">
        <f t="shared" si="3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1"/>
        <v>0</v>
      </c>
      <c r="K47" s="6">
        <f t="shared" si="2"/>
        <v>0</v>
      </c>
      <c r="L47" s="13">
        <f t="shared" si="3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1"/>
        <v>0</v>
      </c>
      <c r="K48" s="6">
        <f t="shared" si="2"/>
        <v>0</v>
      </c>
      <c r="L48" s="13">
        <f t="shared" si="3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1"/>
        <v>0</v>
      </c>
      <c r="K49" s="6">
        <f t="shared" si="2"/>
        <v>0</v>
      </c>
      <c r="L49" s="13">
        <f t="shared" si="3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1"/>
        <v>0</v>
      </c>
      <c r="K50" s="4">
        <f t="shared" si="2"/>
        <v>0</v>
      </c>
      <c r="L50" s="17">
        <f t="shared" si="3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1"/>
        <v>0</v>
      </c>
      <c r="K51" s="6">
        <f t="shared" si="2"/>
        <v>0</v>
      </c>
      <c r="L51" s="13">
        <f t="shared" si="3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1"/>
        <v>0</v>
      </c>
      <c r="K52" s="6">
        <f t="shared" si="2"/>
        <v>0</v>
      </c>
      <c r="L52" s="13">
        <f t="shared" si="3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1"/>
        <v>0</v>
      </c>
      <c r="K53" s="6">
        <f t="shared" si="2"/>
        <v>0</v>
      </c>
      <c r="L53" s="13">
        <f t="shared" si="3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1"/>
        <v>0</v>
      </c>
      <c r="K54" s="6">
        <f t="shared" si="2"/>
        <v>0</v>
      </c>
      <c r="L54" s="13">
        <f t="shared" si="3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>F56+F57+F58+F64+F69+F75</f>
        <v>55000</v>
      </c>
      <c r="G55" s="72">
        <f>G56+G57+G58+G64+G69+G75</f>
        <v>51</v>
      </c>
      <c r="H55" s="46"/>
      <c r="I55" s="47">
        <f>I56+I57+I58+I64+I69+I75</f>
        <v>47900</v>
      </c>
      <c r="J55" s="72">
        <f t="shared" si="1"/>
        <v>-7</v>
      </c>
      <c r="K55" s="46">
        <f t="shared" si="2"/>
        <v>0</v>
      </c>
      <c r="L55" s="47">
        <f t="shared" si="3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1"/>
        <v>0</v>
      </c>
      <c r="K56" s="6">
        <f t="shared" si="2"/>
        <v>0</v>
      </c>
      <c r="L56" s="13">
        <f t="shared" si="3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1"/>
        <v>0</v>
      </c>
      <c r="K57" s="6">
        <f t="shared" si="2"/>
        <v>0</v>
      </c>
      <c r="L57" s="13">
        <f t="shared" si="3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>SUM(F59:F63)</f>
        <v>15100</v>
      </c>
      <c r="G58" s="80">
        <f>SUM(G59:G63)</f>
        <v>16</v>
      </c>
      <c r="H58" s="4"/>
      <c r="I58" s="18">
        <f>SUM(I59:I63)</f>
        <v>15100</v>
      </c>
      <c r="J58" s="80">
        <f t="shared" si="1"/>
        <v>0</v>
      </c>
      <c r="K58" s="4">
        <f t="shared" si="2"/>
        <v>0</v>
      </c>
      <c r="L58" s="18">
        <f t="shared" si="3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1"/>
        <v>0</v>
      </c>
      <c r="K59" s="6">
        <f t="shared" si="2"/>
        <v>0</v>
      </c>
      <c r="L59" s="13">
        <f t="shared" si="3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1"/>
        <v>0</v>
      </c>
      <c r="K60" s="6">
        <f t="shared" si="2"/>
        <v>0</v>
      </c>
      <c r="L60" s="13">
        <f t="shared" si="3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1"/>
        <v>0</v>
      </c>
      <c r="K61" s="6">
        <f t="shared" si="2"/>
        <v>0</v>
      </c>
      <c r="L61" s="13">
        <f t="shared" si="3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1"/>
        <v>0</v>
      </c>
      <c r="K62" s="6">
        <f t="shared" si="2"/>
        <v>0</v>
      </c>
      <c r="L62" s="13">
        <f t="shared" si="3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1"/>
        <v>0</v>
      </c>
      <c r="K63" s="6">
        <f t="shared" si="2"/>
        <v>0</v>
      </c>
      <c r="L63" s="13">
        <f t="shared" si="3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1"/>
        <v>0</v>
      </c>
      <c r="K64" s="4">
        <f t="shared" si="2"/>
        <v>0</v>
      </c>
      <c r="L64" s="17">
        <f t="shared" si="3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1"/>
        <v>0</v>
      </c>
      <c r="K65" s="6">
        <f t="shared" si="2"/>
        <v>0</v>
      </c>
      <c r="L65" s="13">
        <f t="shared" si="3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1"/>
        <v>0</v>
      </c>
      <c r="K66" s="6">
        <f t="shared" si="2"/>
        <v>0</v>
      </c>
      <c r="L66" s="13">
        <f t="shared" si="3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1"/>
        <v>0</v>
      </c>
      <c r="K67" s="6">
        <f t="shared" si="2"/>
        <v>0</v>
      </c>
      <c r="L67" s="13">
        <f t="shared" si="3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1"/>
        <v>0</v>
      </c>
      <c r="K68" s="6">
        <f t="shared" si="2"/>
        <v>0</v>
      </c>
      <c r="L68" s="13">
        <f t="shared" si="3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1"/>
        <v>0</v>
      </c>
      <c r="K69" s="4">
        <f t="shared" si="2"/>
        <v>0</v>
      </c>
      <c r="L69" s="17">
        <f t="shared" si="3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10">G70-D70</f>
        <v>0</v>
      </c>
      <c r="K70" s="6">
        <f t="shared" ref="K70:K133" si="11">H70-E70</f>
        <v>0</v>
      </c>
      <c r="L70" s="13">
        <f t="shared" ref="L70:L133" si="12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10"/>
        <v>0</v>
      </c>
      <c r="K71" s="6">
        <f t="shared" si="11"/>
        <v>0</v>
      </c>
      <c r="L71" s="13">
        <f t="shared" si="12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10"/>
        <v>0</v>
      </c>
      <c r="K72" s="6">
        <f t="shared" si="11"/>
        <v>0</v>
      </c>
      <c r="L72" s="13">
        <f t="shared" si="12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10"/>
        <v>0</v>
      </c>
      <c r="K73" s="6">
        <f t="shared" si="11"/>
        <v>0</v>
      </c>
      <c r="L73" s="13">
        <f t="shared" si="12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10"/>
        <v>0</v>
      </c>
      <c r="K74" s="6">
        <f t="shared" si="11"/>
        <v>0</v>
      </c>
      <c r="L74" s="13">
        <f t="shared" si="12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>SUM(H76:H79)</f>
        <v>0</v>
      </c>
      <c r="I75" s="60">
        <f>SUM(I76:I79)</f>
        <v>0</v>
      </c>
      <c r="J75" s="81">
        <f t="shared" si="10"/>
        <v>-7</v>
      </c>
      <c r="K75" s="59">
        <f t="shared" si="11"/>
        <v>0</v>
      </c>
      <c r="L75" s="60">
        <f t="shared" si="12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10"/>
        <v>-1</v>
      </c>
      <c r="K76" s="56">
        <f t="shared" si="11"/>
        <v>-1600</v>
      </c>
      <c r="L76" s="57">
        <f t="shared" si="12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10"/>
        <v>-2</v>
      </c>
      <c r="K77" s="56">
        <f t="shared" si="11"/>
        <v>-1000</v>
      </c>
      <c r="L77" s="57">
        <f t="shared" si="12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10"/>
        <v>-3</v>
      </c>
      <c r="K78" s="56">
        <f t="shared" si="11"/>
        <v>-900</v>
      </c>
      <c r="L78" s="57">
        <f t="shared" si="12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10"/>
        <v>-1</v>
      </c>
      <c r="K79" s="56">
        <f t="shared" si="11"/>
        <v>-800</v>
      </c>
      <c r="L79" s="57">
        <f t="shared" si="12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>F81+F82+F86</f>
        <v>16550</v>
      </c>
      <c r="G80" s="72">
        <f>G81+G82+G86</f>
        <v>15</v>
      </c>
      <c r="H80" s="46"/>
      <c r="I80" s="47">
        <f>I81+I82+I86</f>
        <v>16550</v>
      </c>
      <c r="J80" s="72">
        <f t="shared" si="10"/>
        <v>0</v>
      </c>
      <c r="K80" s="46">
        <f t="shared" si="11"/>
        <v>0</v>
      </c>
      <c r="L80" s="47">
        <f t="shared" si="12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10"/>
        <v>0</v>
      </c>
      <c r="K81" s="6">
        <f t="shared" si="11"/>
        <v>0</v>
      </c>
      <c r="L81" s="13">
        <f t="shared" si="12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>SUM(F83:F85)</f>
        <v>6400</v>
      </c>
      <c r="G82" s="80">
        <f>SUM(G83:G85)</f>
        <v>6</v>
      </c>
      <c r="H82" s="4"/>
      <c r="I82" s="17">
        <f>SUM(I83:I85)</f>
        <v>6400</v>
      </c>
      <c r="J82" s="80">
        <f t="shared" si="10"/>
        <v>0</v>
      </c>
      <c r="K82" s="4">
        <f t="shared" si="11"/>
        <v>0</v>
      </c>
      <c r="L82" s="17">
        <f t="shared" si="12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10"/>
        <v>0</v>
      </c>
      <c r="K83" s="6">
        <f t="shared" si="11"/>
        <v>0</v>
      </c>
      <c r="L83" s="13">
        <f t="shared" si="12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10"/>
        <v>0</v>
      </c>
      <c r="K84" s="6">
        <f t="shared" si="11"/>
        <v>0</v>
      </c>
      <c r="L84" s="51">
        <f t="shared" si="12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10"/>
        <v>0</v>
      </c>
      <c r="K85" s="6">
        <f t="shared" si="11"/>
        <v>0</v>
      </c>
      <c r="L85" s="51">
        <f t="shared" si="12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10"/>
        <v>0</v>
      </c>
      <c r="K86" s="4">
        <f t="shared" si="11"/>
        <v>0</v>
      </c>
      <c r="L86" s="17">
        <f t="shared" si="12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10"/>
        <v>0</v>
      </c>
      <c r="K87" s="6">
        <f t="shared" si="11"/>
        <v>0</v>
      </c>
      <c r="L87" s="13">
        <f t="shared" si="12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10"/>
        <v>0</v>
      </c>
      <c r="K88" s="6">
        <f t="shared" si="11"/>
        <v>0</v>
      </c>
      <c r="L88" s="13">
        <f t="shared" si="12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10"/>
        <v>0</v>
      </c>
      <c r="K89" s="6">
        <f t="shared" si="11"/>
        <v>0</v>
      </c>
      <c r="L89" s="13">
        <f t="shared" si="12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10"/>
        <v>0</v>
      </c>
      <c r="K90" s="6">
        <f t="shared" si="11"/>
        <v>0</v>
      </c>
      <c r="L90" s="13">
        <f t="shared" si="12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>F92+F93+F97</f>
        <v>10050</v>
      </c>
      <c r="G91" s="72">
        <f>G92+G93+G97</f>
        <v>8</v>
      </c>
      <c r="H91" s="46"/>
      <c r="I91" s="47">
        <f>I92+I93+I97</f>
        <v>10050</v>
      </c>
      <c r="J91" s="72">
        <f t="shared" si="10"/>
        <v>0</v>
      </c>
      <c r="K91" s="46">
        <f t="shared" si="11"/>
        <v>0</v>
      </c>
      <c r="L91" s="47">
        <f t="shared" si="12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10"/>
        <v>0</v>
      </c>
      <c r="K92" s="6">
        <f t="shared" si="11"/>
        <v>0</v>
      </c>
      <c r="L92" s="13">
        <f t="shared" si="12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>SUM(F94:F96)</f>
        <v>2500</v>
      </c>
      <c r="G93" s="80">
        <f>SUM(G94:G96)</f>
        <v>2</v>
      </c>
      <c r="H93" s="4"/>
      <c r="I93" s="18">
        <f>SUM(I94:I96)</f>
        <v>2500</v>
      </c>
      <c r="J93" s="80">
        <f t="shared" si="10"/>
        <v>0</v>
      </c>
      <c r="K93" s="4">
        <f t="shared" si="11"/>
        <v>0</v>
      </c>
      <c r="L93" s="18">
        <f t="shared" si="12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10"/>
        <v>0</v>
      </c>
      <c r="K94" s="6">
        <f t="shared" si="11"/>
        <v>0</v>
      </c>
      <c r="L94" s="13">
        <f t="shared" si="12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10"/>
        <v>0</v>
      </c>
      <c r="K95" s="6">
        <f t="shared" si="11"/>
        <v>0</v>
      </c>
      <c r="L95" s="51">
        <f t="shared" si="12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10"/>
        <v>0</v>
      </c>
      <c r="K96" s="6">
        <f t="shared" si="11"/>
        <v>0</v>
      </c>
      <c r="L96" s="51">
        <f t="shared" si="12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>SUM(F98:F100)</f>
        <v>5400</v>
      </c>
      <c r="G97" s="80">
        <f>SUM(G98:G100)</f>
        <v>5</v>
      </c>
      <c r="H97" s="4"/>
      <c r="I97" s="18">
        <f>SUM(I98:I100)</f>
        <v>5400</v>
      </c>
      <c r="J97" s="80">
        <f t="shared" si="10"/>
        <v>0</v>
      </c>
      <c r="K97" s="4">
        <f t="shared" si="11"/>
        <v>0</v>
      </c>
      <c r="L97" s="18">
        <f t="shared" si="12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10"/>
        <v>0</v>
      </c>
      <c r="K98" s="6">
        <f t="shared" si="11"/>
        <v>0</v>
      </c>
      <c r="L98" s="13">
        <f t="shared" si="12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10"/>
        <v>0</v>
      </c>
      <c r="K99" s="6">
        <f t="shared" si="11"/>
        <v>0</v>
      </c>
      <c r="L99" s="51">
        <f t="shared" si="12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10"/>
        <v>0</v>
      </c>
      <c r="K100" s="6">
        <f t="shared" si="11"/>
        <v>0</v>
      </c>
      <c r="L100" s="51">
        <f t="shared" si="12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>F102+F103+F107+F110</f>
        <v>20050</v>
      </c>
      <c r="G101" s="72">
        <f>G102+G103+G107+G110</f>
        <v>18</v>
      </c>
      <c r="H101" s="46"/>
      <c r="I101" s="47">
        <f>I102+I103+I107+I110</f>
        <v>20050</v>
      </c>
      <c r="J101" s="72">
        <f t="shared" si="10"/>
        <v>0</v>
      </c>
      <c r="K101" s="46">
        <f t="shared" si="11"/>
        <v>0</v>
      </c>
      <c r="L101" s="47">
        <f t="shared" si="12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10"/>
        <v>0</v>
      </c>
      <c r="K102" s="6">
        <f t="shared" si="11"/>
        <v>0</v>
      </c>
      <c r="L102" s="13">
        <f t="shared" si="12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>SUM(F104:F106)</f>
        <v>6400</v>
      </c>
      <c r="G103" s="80">
        <f>SUM(G104:G106)</f>
        <v>6</v>
      </c>
      <c r="H103" s="4"/>
      <c r="I103" s="18">
        <f>SUM(I104:I106)</f>
        <v>6400</v>
      </c>
      <c r="J103" s="80">
        <f t="shared" si="10"/>
        <v>0</v>
      </c>
      <c r="K103" s="4">
        <f t="shared" si="11"/>
        <v>0</v>
      </c>
      <c r="L103" s="18">
        <f t="shared" si="12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10"/>
        <v>0</v>
      </c>
      <c r="K104" s="6">
        <f t="shared" si="11"/>
        <v>0</v>
      </c>
      <c r="L104" s="13">
        <f t="shared" si="12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10"/>
        <v>0</v>
      </c>
      <c r="K105" s="6">
        <f t="shared" si="11"/>
        <v>0</v>
      </c>
      <c r="L105" s="51">
        <f t="shared" si="12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10"/>
        <v>0</v>
      </c>
      <c r="K106" s="6">
        <f t="shared" si="11"/>
        <v>0</v>
      </c>
      <c r="L106" s="13">
        <f t="shared" si="12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>SUM(F108:F109)</f>
        <v>5200</v>
      </c>
      <c r="G107" s="80">
        <f>SUM(G108:G109)</f>
        <v>5</v>
      </c>
      <c r="H107" s="4"/>
      <c r="I107" s="18">
        <f>SUM(I108:I109)</f>
        <v>5200</v>
      </c>
      <c r="J107" s="80">
        <f t="shared" si="10"/>
        <v>0</v>
      </c>
      <c r="K107" s="4">
        <f t="shared" si="11"/>
        <v>0</v>
      </c>
      <c r="L107" s="18">
        <f t="shared" si="12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10"/>
        <v>0</v>
      </c>
      <c r="K108" s="6">
        <f t="shared" si="11"/>
        <v>0</v>
      </c>
      <c r="L108" s="13">
        <f t="shared" si="12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10"/>
        <v>0</v>
      </c>
      <c r="K109" s="6">
        <f t="shared" si="11"/>
        <v>0</v>
      </c>
      <c r="L109" s="51">
        <f t="shared" si="12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>SUM(F111:F113)</f>
        <v>6300</v>
      </c>
      <c r="G110" s="80">
        <f>SUM(G111:G113)</f>
        <v>6</v>
      </c>
      <c r="H110" s="4"/>
      <c r="I110" s="18">
        <f>SUM(I111:I113)</f>
        <v>6300</v>
      </c>
      <c r="J110" s="80">
        <f t="shared" si="10"/>
        <v>0</v>
      </c>
      <c r="K110" s="4">
        <f t="shared" si="11"/>
        <v>0</v>
      </c>
      <c r="L110" s="18">
        <f t="shared" si="12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10"/>
        <v>0</v>
      </c>
      <c r="K111" s="6">
        <f t="shared" si="11"/>
        <v>0</v>
      </c>
      <c r="L111" s="13">
        <f t="shared" si="12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10"/>
        <v>0</v>
      </c>
      <c r="K112" s="6">
        <f t="shared" si="11"/>
        <v>0</v>
      </c>
      <c r="L112" s="51">
        <f t="shared" si="12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10"/>
        <v>0</v>
      </c>
      <c r="K113" s="6">
        <f t="shared" si="11"/>
        <v>0</v>
      </c>
      <c r="L113" s="51">
        <f t="shared" si="12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10"/>
        <v>0</v>
      </c>
      <c r="K114" s="46">
        <f t="shared" si="11"/>
        <v>0</v>
      </c>
      <c r="L114" s="47">
        <f t="shared" si="12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10"/>
        <v>0</v>
      </c>
      <c r="K115" s="6">
        <f t="shared" si="11"/>
        <v>0</v>
      </c>
      <c r="L115" s="13">
        <f t="shared" si="12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>SUM(F117:F120)</f>
        <v>8700</v>
      </c>
      <c r="G116" s="80">
        <f>SUM(G117:G120)</f>
        <v>9</v>
      </c>
      <c r="H116" s="4"/>
      <c r="I116" s="18">
        <f>SUM(I117:I120)</f>
        <v>8700</v>
      </c>
      <c r="J116" s="80">
        <f t="shared" si="10"/>
        <v>0</v>
      </c>
      <c r="K116" s="4">
        <f t="shared" si="11"/>
        <v>0</v>
      </c>
      <c r="L116" s="18">
        <f t="shared" si="12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10"/>
        <v>0</v>
      </c>
      <c r="K117" s="6">
        <f t="shared" si="11"/>
        <v>0</v>
      </c>
      <c r="L117" s="13">
        <f t="shared" si="12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10"/>
        <v>0</v>
      </c>
      <c r="K118" s="6">
        <f t="shared" si="11"/>
        <v>0</v>
      </c>
      <c r="L118" s="13">
        <f t="shared" si="12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10"/>
        <v>0</v>
      </c>
      <c r="K119" s="6">
        <f t="shared" si="11"/>
        <v>0</v>
      </c>
      <c r="L119" s="13">
        <f t="shared" si="12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10"/>
        <v>0</v>
      </c>
      <c r="K120" s="6">
        <f t="shared" si="11"/>
        <v>0</v>
      </c>
      <c r="L120" s="51">
        <f t="shared" si="12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>SUM(F122:F125)</f>
        <v>9100</v>
      </c>
      <c r="G121" s="80">
        <f>SUM(G122:G125)</f>
        <v>9</v>
      </c>
      <c r="H121" s="4"/>
      <c r="I121" s="18">
        <f>SUM(I122:I125)</f>
        <v>9100</v>
      </c>
      <c r="J121" s="80">
        <f t="shared" si="10"/>
        <v>0</v>
      </c>
      <c r="K121" s="4">
        <f t="shared" si="11"/>
        <v>0</v>
      </c>
      <c r="L121" s="18">
        <f t="shared" si="12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10"/>
        <v>0</v>
      </c>
      <c r="K122" s="6">
        <f t="shared" si="11"/>
        <v>0</v>
      </c>
      <c r="L122" s="13">
        <f t="shared" si="12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10"/>
        <v>0</v>
      </c>
      <c r="K123" s="6">
        <f t="shared" si="11"/>
        <v>0</v>
      </c>
      <c r="L123" s="13">
        <f t="shared" si="12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10"/>
        <v>0</v>
      </c>
      <c r="K124" s="6">
        <f t="shared" si="11"/>
        <v>0</v>
      </c>
      <c r="L124" s="13">
        <f t="shared" si="12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10"/>
        <v>0</v>
      </c>
      <c r="K125" s="6">
        <f t="shared" si="11"/>
        <v>0</v>
      </c>
      <c r="L125" s="51">
        <f t="shared" si="12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10"/>
        <v>0</v>
      </c>
      <c r="K126" s="4">
        <f t="shared" si="11"/>
        <v>0</v>
      </c>
      <c r="L126" s="17">
        <f t="shared" si="12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10"/>
        <v>0</v>
      </c>
      <c r="K127" s="6">
        <f t="shared" si="11"/>
        <v>0</v>
      </c>
      <c r="L127" s="13">
        <f t="shared" si="12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10"/>
        <v>0</v>
      </c>
      <c r="K128" s="6">
        <f t="shared" si="11"/>
        <v>0</v>
      </c>
      <c r="L128" s="13">
        <f t="shared" si="12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10"/>
        <v>0</v>
      </c>
      <c r="K129" s="6">
        <f t="shared" si="11"/>
        <v>0</v>
      </c>
      <c r="L129" s="13">
        <f t="shared" si="12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10"/>
        <v>0</v>
      </c>
      <c r="K130" s="6">
        <f t="shared" si="11"/>
        <v>0</v>
      </c>
      <c r="L130" s="13">
        <f t="shared" si="12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10"/>
        <v>0</v>
      </c>
      <c r="K131" s="5">
        <f t="shared" si="11"/>
        <v>0</v>
      </c>
      <c r="L131" s="17">
        <f t="shared" si="12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10"/>
        <v>0</v>
      </c>
      <c r="K132" s="6">
        <f t="shared" si="11"/>
        <v>0</v>
      </c>
      <c r="L132" s="13">
        <f t="shared" si="12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10"/>
        <v>0</v>
      </c>
      <c r="K133" s="6">
        <f t="shared" si="11"/>
        <v>0</v>
      </c>
      <c r="L133" s="13">
        <f t="shared" si="12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13">G134-D134</f>
        <v>0</v>
      </c>
      <c r="K134" s="6">
        <f t="shared" ref="K134:K181" si="14">H134-E134</f>
        <v>0</v>
      </c>
      <c r="L134" s="13">
        <f t="shared" ref="L134:L181" si="15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13"/>
        <v>0</v>
      </c>
      <c r="K135" s="6">
        <f t="shared" si="14"/>
        <v>0</v>
      </c>
      <c r="L135" s="13">
        <f t="shared" si="15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>F137+F138+F139+F144+F149</f>
        <v>20100</v>
      </c>
      <c r="G136" s="72">
        <f>G137+G138+G139+G144+G149</f>
        <v>17</v>
      </c>
      <c r="H136" s="46"/>
      <c r="I136" s="47">
        <f>I137+I138+I139+I144+I149</f>
        <v>20100</v>
      </c>
      <c r="J136" s="72">
        <f t="shared" si="13"/>
        <v>0</v>
      </c>
      <c r="K136" s="46">
        <f t="shared" si="14"/>
        <v>0</v>
      </c>
      <c r="L136" s="47">
        <f t="shared" si="15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13"/>
        <v>0</v>
      </c>
      <c r="K137" s="6">
        <f t="shared" si="14"/>
        <v>0</v>
      </c>
      <c r="L137" s="13">
        <f t="shared" si="15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13"/>
        <v>0</v>
      </c>
      <c r="K138" s="6">
        <f t="shared" si="14"/>
        <v>0</v>
      </c>
      <c r="L138" s="13">
        <f t="shared" si="15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13"/>
        <v>0</v>
      </c>
      <c r="K139" s="4">
        <f t="shared" si="14"/>
        <v>0</v>
      </c>
      <c r="L139" s="17">
        <f t="shared" si="15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13"/>
        <v>0</v>
      </c>
      <c r="K140" s="6">
        <f t="shared" si="14"/>
        <v>0</v>
      </c>
      <c r="L140" s="13">
        <f t="shared" si="15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13"/>
        <v>0</v>
      </c>
      <c r="K141" s="6">
        <f t="shared" si="14"/>
        <v>0</v>
      </c>
      <c r="L141" s="13">
        <f t="shared" si="15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13"/>
        <v>0</v>
      </c>
      <c r="K142" s="6">
        <f t="shared" si="14"/>
        <v>0</v>
      </c>
      <c r="L142" s="13">
        <f t="shared" si="15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13"/>
        <v>0</v>
      </c>
      <c r="K143" s="6">
        <f t="shared" si="14"/>
        <v>0</v>
      </c>
      <c r="L143" s="13">
        <f t="shared" si="15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13"/>
        <v>0</v>
      </c>
      <c r="K144" s="4">
        <f t="shared" si="14"/>
        <v>0</v>
      </c>
      <c r="L144" s="17">
        <f t="shared" si="15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13"/>
        <v>0</v>
      </c>
      <c r="K145" s="6">
        <f t="shared" si="14"/>
        <v>0</v>
      </c>
      <c r="L145" s="13">
        <f t="shared" si="15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13"/>
        <v>0</v>
      </c>
      <c r="K146" s="6">
        <f t="shared" si="14"/>
        <v>0</v>
      </c>
      <c r="L146" s="13">
        <f t="shared" si="15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13"/>
        <v>0</v>
      </c>
      <c r="K147" s="6">
        <f t="shared" si="14"/>
        <v>0</v>
      </c>
      <c r="L147" s="13">
        <f t="shared" si="15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13"/>
        <v>0</v>
      </c>
      <c r="K148" s="6">
        <f t="shared" si="14"/>
        <v>0</v>
      </c>
      <c r="L148" s="13">
        <f t="shared" si="15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>SUM(F150:F151)</f>
        <v>5600</v>
      </c>
      <c r="G149" s="80">
        <f>SUM(G150:G151)</f>
        <v>5</v>
      </c>
      <c r="H149" s="4"/>
      <c r="I149" s="17">
        <f>SUM(I150:I151)</f>
        <v>5600</v>
      </c>
      <c r="J149" s="80">
        <f t="shared" si="13"/>
        <v>0</v>
      </c>
      <c r="K149" s="4">
        <f t="shared" si="14"/>
        <v>0</v>
      </c>
      <c r="L149" s="17">
        <f t="shared" si="15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13"/>
        <v>0</v>
      </c>
      <c r="K150" s="6">
        <f t="shared" si="14"/>
        <v>0</v>
      </c>
      <c r="L150" s="13">
        <f t="shared" si="15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13"/>
        <v>0</v>
      </c>
      <c r="K151" s="6">
        <f t="shared" si="14"/>
        <v>0</v>
      </c>
      <c r="L151" s="13">
        <f t="shared" si="15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>F153+F154+F155+F159</f>
        <v>15150</v>
      </c>
      <c r="G152" s="72">
        <f>G153+G154+G155+G159</f>
        <v>14</v>
      </c>
      <c r="H152" s="46"/>
      <c r="I152" s="47">
        <f>I153+I154+I155+I159</f>
        <v>15150</v>
      </c>
      <c r="J152" s="72">
        <f t="shared" si="13"/>
        <v>0</v>
      </c>
      <c r="K152" s="46">
        <f t="shared" si="14"/>
        <v>0</v>
      </c>
      <c r="L152" s="47">
        <f t="shared" si="15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13"/>
        <v>0</v>
      </c>
      <c r="K153" s="6">
        <f t="shared" si="14"/>
        <v>0</v>
      </c>
      <c r="L153" s="13">
        <f t="shared" si="15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>D154*E154</f>
        <v>800</v>
      </c>
      <c r="G154" s="83">
        <v>1</v>
      </c>
      <c r="H154" s="9">
        <v>800</v>
      </c>
      <c r="I154" s="19">
        <f>G154*H154</f>
        <v>800</v>
      </c>
      <c r="J154" s="83">
        <f t="shared" si="13"/>
        <v>0</v>
      </c>
      <c r="K154" s="9">
        <f t="shared" si="14"/>
        <v>0</v>
      </c>
      <c r="L154" s="19">
        <f t="shared" si="15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>SUM(F156:F158)</f>
        <v>5400</v>
      </c>
      <c r="G155" s="80">
        <f>SUM(G156:G158)</f>
        <v>5</v>
      </c>
      <c r="H155" s="4"/>
      <c r="I155" s="18">
        <f>SUM(I156:I158)</f>
        <v>5400</v>
      </c>
      <c r="J155" s="80">
        <f t="shared" si="13"/>
        <v>0</v>
      </c>
      <c r="K155" s="4">
        <f t="shared" si="14"/>
        <v>0</v>
      </c>
      <c r="L155" s="18">
        <f t="shared" si="15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13"/>
        <v>0</v>
      </c>
      <c r="K156" s="9">
        <f t="shared" si="14"/>
        <v>0</v>
      </c>
      <c r="L156" s="19">
        <f t="shared" si="15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>D157*E157</f>
        <v>3000</v>
      </c>
      <c r="G157" s="83">
        <f>2+1</f>
        <v>3</v>
      </c>
      <c r="H157" s="9">
        <v>1000</v>
      </c>
      <c r="I157" s="19">
        <f>G157*H157</f>
        <v>3000</v>
      </c>
      <c r="J157" s="83">
        <f t="shared" si="13"/>
        <v>0</v>
      </c>
      <c r="K157" s="9">
        <f t="shared" si="14"/>
        <v>0</v>
      </c>
      <c r="L157" s="19">
        <f t="shared" si="15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>D158*E158</f>
        <v>800</v>
      </c>
      <c r="G158" s="83">
        <v>1</v>
      </c>
      <c r="H158" s="9">
        <v>800</v>
      </c>
      <c r="I158" s="19">
        <f>G158*H158</f>
        <v>800</v>
      </c>
      <c r="J158" s="83">
        <f t="shared" si="13"/>
        <v>0</v>
      </c>
      <c r="K158" s="9">
        <f t="shared" si="14"/>
        <v>0</v>
      </c>
      <c r="L158" s="19">
        <f t="shared" si="15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>SUM(F160:F162)</f>
        <v>6800</v>
      </c>
      <c r="G159" s="80">
        <f>SUM(G160:G162)</f>
        <v>7</v>
      </c>
      <c r="H159" s="4"/>
      <c r="I159" s="18">
        <f>SUM(I160:I162)</f>
        <v>6800</v>
      </c>
      <c r="J159" s="80">
        <f t="shared" si="13"/>
        <v>0</v>
      </c>
      <c r="K159" s="4">
        <f t="shared" si="14"/>
        <v>0</v>
      </c>
      <c r="L159" s="18">
        <f t="shared" si="15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13"/>
        <v>0</v>
      </c>
      <c r="K160" s="9">
        <f t="shared" si="14"/>
        <v>0</v>
      </c>
      <c r="L160" s="19">
        <f t="shared" si="15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>D161*E161</f>
        <v>3600</v>
      </c>
      <c r="G161" s="83">
        <v>4</v>
      </c>
      <c r="H161" s="9">
        <v>900</v>
      </c>
      <c r="I161" s="19">
        <f>G161*H161</f>
        <v>3600</v>
      </c>
      <c r="J161" s="83">
        <f t="shared" si="13"/>
        <v>0</v>
      </c>
      <c r="K161" s="9">
        <f t="shared" si="14"/>
        <v>0</v>
      </c>
      <c r="L161" s="19">
        <f t="shared" si="15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>D162*E162</f>
        <v>1600</v>
      </c>
      <c r="G162" s="83">
        <f>3-1</f>
        <v>2</v>
      </c>
      <c r="H162" s="9">
        <v>800</v>
      </c>
      <c r="I162" s="19">
        <f>G162*H162</f>
        <v>1600</v>
      </c>
      <c r="J162" s="83">
        <f t="shared" si="13"/>
        <v>0</v>
      </c>
      <c r="K162" s="9">
        <f t="shared" si="14"/>
        <v>0</v>
      </c>
      <c r="L162" s="19">
        <f t="shared" si="15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13"/>
        <v>0</v>
      </c>
      <c r="K163" s="46">
        <f t="shared" si="14"/>
        <v>0</v>
      </c>
      <c r="L163" s="47">
        <f t="shared" si="15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13"/>
        <v>0</v>
      </c>
      <c r="K164" s="9">
        <f t="shared" si="14"/>
        <v>0</v>
      </c>
      <c r="L164" s="19">
        <f t="shared" si="15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13"/>
        <v>0</v>
      </c>
      <c r="K165" s="9">
        <f t="shared" si="14"/>
        <v>0</v>
      </c>
      <c r="L165" s="19">
        <f t="shared" si="15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13"/>
        <v>0</v>
      </c>
      <c r="K166" s="4">
        <f t="shared" si="14"/>
        <v>0</v>
      </c>
      <c r="L166" s="17">
        <f t="shared" si="15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13"/>
        <v>0</v>
      </c>
      <c r="K167" s="9">
        <f t="shared" si="14"/>
        <v>0</v>
      </c>
      <c r="L167" s="19">
        <f t="shared" si="15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>D168*E168</f>
        <v>2000</v>
      </c>
      <c r="G168" s="83">
        <f>2+1-1</f>
        <v>2</v>
      </c>
      <c r="H168" s="9">
        <v>1000</v>
      </c>
      <c r="I168" s="19">
        <f>G168*H168</f>
        <v>2000</v>
      </c>
      <c r="J168" s="83">
        <f t="shared" si="13"/>
        <v>0</v>
      </c>
      <c r="K168" s="9">
        <f t="shared" si="14"/>
        <v>0</v>
      </c>
      <c r="L168" s="19">
        <f t="shared" si="15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>D169*E169</f>
        <v>800</v>
      </c>
      <c r="G169" s="83">
        <v>1</v>
      </c>
      <c r="H169" s="9">
        <v>800</v>
      </c>
      <c r="I169" s="19">
        <f>G169*H169</f>
        <v>800</v>
      </c>
      <c r="J169" s="83">
        <f t="shared" si="13"/>
        <v>0</v>
      </c>
      <c r="K169" s="9">
        <f t="shared" si="14"/>
        <v>0</v>
      </c>
      <c r="L169" s="19">
        <f t="shared" si="15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13"/>
        <v>0</v>
      </c>
      <c r="K170" s="4">
        <f t="shared" si="14"/>
        <v>0</v>
      </c>
      <c r="L170" s="17">
        <f t="shared" si="15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13"/>
        <v>0</v>
      </c>
      <c r="K171" s="9">
        <f t="shared" si="14"/>
        <v>0</v>
      </c>
      <c r="L171" s="19">
        <f t="shared" si="15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>D172*E172</f>
        <v>4000</v>
      </c>
      <c r="G172" s="83">
        <f>2+1+1+2-2</f>
        <v>4</v>
      </c>
      <c r="H172" s="9">
        <v>1000</v>
      </c>
      <c r="I172" s="19">
        <f>G172*H172</f>
        <v>4000</v>
      </c>
      <c r="J172" s="83">
        <f t="shared" si="13"/>
        <v>0</v>
      </c>
      <c r="K172" s="9">
        <f t="shared" si="14"/>
        <v>0</v>
      </c>
      <c r="L172" s="19">
        <f t="shared" si="15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>D173*E173</f>
        <v>3600</v>
      </c>
      <c r="G173" s="83">
        <f>3+1</f>
        <v>4</v>
      </c>
      <c r="H173" s="9">
        <v>900</v>
      </c>
      <c r="I173" s="19">
        <f>G173*H173</f>
        <v>3600</v>
      </c>
      <c r="J173" s="83">
        <f t="shared" si="13"/>
        <v>0</v>
      </c>
      <c r="K173" s="9">
        <f t="shared" si="14"/>
        <v>0</v>
      </c>
      <c r="L173" s="19">
        <f t="shared" si="15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>SUM(F175:F177)</f>
        <v>4500</v>
      </c>
      <c r="G174" s="80">
        <f>SUM(G175:G177)</f>
        <v>4</v>
      </c>
      <c r="H174" s="4"/>
      <c r="I174" s="17">
        <f>SUM(I175:I177)</f>
        <v>4500</v>
      </c>
      <c r="J174" s="80">
        <f t="shared" si="13"/>
        <v>0</v>
      </c>
      <c r="K174" s="4">
        <f t="shared" si="14"/>
        <v>0</v>
      </c>
      <c r="L174" s="17">
        <f t="shared" si="15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13"/>
        <v>0</v>
      </c>
      <c r="K175" s="9">
        <f t="shared" si="14"/>
        <v>0</v>
      </c>
      <c r="L175" s="19">
        <f t="shared" si="15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>D176*E176</f>
        <v>2000</v>
      </c>
      <c r="G176" s="83">
        <v>2</v>
      </c>
      <c r="H176" s="9">
        <v>1000</v>
      </c>
      <c r="I176" s="19">
        <f>G176*H176</f>
        <v>2000</v>
      </c>
      <c r="J176" s="83">
        <f t="shared" si="13"/>
        <v>0</v>
      </c>
      <c r="K176" s="9">
        <f t="shared" si="14"/>
        <v>0</v>
      </c>
      <c r="L176" s="19">
        <f t="shared" si="15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>D177*E177</f>
        <v>900</v>
      </c>
      <c r="G177" s="83">
        <v>1</v>
      </c>
      <c r="H177" s="9">
        <v>900</v>
      </c>
      <c r="I177" s="19">
        <f>G177*H177</f>
        <v>900</v>
      </c>
      <c r="J177" s="83">
        <f t="shared" si="13"/>
        <v>0</v>
      </c>
      <c r="K177" s="9">
        <f t="shared" si="14"/>
        <v>0</v>
      </c>
      <c r="L177" s="19">
        <f t="shared" si="15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>SUM(F179:F180)</f>
        <v>4150</v>
      </c>
      <c r="G178" s="72">
        <f>SUM(G179:G180)</f>
        <v>3</v>
      </c>
      <c r="H178" s="46"/>
      <c r="I178" s="47">
        <f>SUM(I179:I180)</f>
        <v>4150</v>
      </c>
      <c r="J178" s="72">
        <f t="shared" si="13"/>
        <v>0</v>
      </c>
      <c r="K178" s="46">
        <f t="shared" si="14"/>
        <v>0</v>
      </c>
      <c r="L178" s="47">
        <f t="shared" si="15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13"/>
        <v>0</v>
      </c>
      <c r="K179" s="9">
        <f t="shared" si="14"/>
        <v>0</v>
      </c>
      <c r="L179" s="19">
        <f t="shared" si="15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13"/>
        <v>0</v>
      </c>
      <c r="K180" s="9">
        <f t="shared" si="14"/>
        <v>0</v>
      </c>
      <c r="L180" s="19">
        <f t="shared" si="15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>G178+G163+G152+G136+G114+G101+G91+G80+G55+G42+G31+G9+G5</f>
        <v>245</v>
      </c>
      <c r="H181" s="54"/>
      <c r="I181" s="86">
        <f>I178+I163+I152+I136+I114+I101+I91+I80+I55+I42+I31+I9+I5</f>
        <v>270250</v>
      </c>
      <c r="J181" s="85">
        <f t="shared" si="13"/>
        <v>-10</v>
      </c>
      <c r="K181" s="54">
        <f t="shared" si="14"/>
        <v>0</v>
      </c>
      <c r="L181" s="86">
        <f t="shared" si="15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H29"/>
  <sheetViews>
    <sheetView tabSelected="1" view="pageBreakPreview" zoomScaleNormal="100" zoomScaleSheetLayoutView="100" workbookViewId="0">
      <pane ySplit="3" topLeftCell="A4" activePane="bottomLeft" state="frozen"/>
      <selection pane="bottomLeft" activeCell="N23" sqref="N23"/>
    </sheetView>
  </sheetViews>
  <sheetFormatPr defaultRowHeight="12.75" x14ac:dyDescent="0.2"/>
  <cols>
    <col min="1" max="1" width="9.140625" style="97"/>
    <col min="2" max="2" width="10.42578125" style="97" customWidth="1"/>
    <col min="3" max="3" width="45.28515625" style="97" customWidth="1"/>
    <col min="4" max="4" width="25.28515625" style="97" customWidth="1"/>
    <col min="5" max="5" width="14.28515625" style="97" customWidth="1"/>
    <col min="6" max="6" width="16.85546875" style="97" customWidth="1"/>
    <col min="7" max="7" width="18.5703125" style="108" bestFit="1" customWidth="1"/>
    <col min="8" max="8" width="13.28515625" style="97" customWidth="1"/>
    <col min="9" max="16384" width="9.140625" style="97"/>
  </cols>
  <sheetData>
    <row r="2" spans="2:8" ht="15" customHeight="1" x14ac:dyDescent="0.2">
      <c r="B2" s="119"/>
      <c r="C2" s="119"/>
      <c r="D2" s="119"/>
      <c r="E2" s="119"/>
      <c r="F2" s="119"/>
      <c r="G2" s="119"/>
    </row>
    <row r="3" spans="2:8" ht="45" x14ac:dyDescent="0.2">
      <c r="B3" s="89" t="s">
        <v>0</v>
      </c>
      <c r="C3" s="89" t="s">
        <v>1</v>
      </c>
      <c r="D3" s="89" t="s">
        <v>85</v>
      </c>
      <c r="E3" s="89" t="s">
        <v>20</v>
      </c>
      <c r="F3" s="89" t="s">
        <v>86</v>
      </c>
      <c r="G3" s="106" t="s">
        <v>87</v>
      </c>
      <c r="H3" s="98"/>
    </row>
    <row r="4" spans="2:8" ht="31.5" customHeight="1" x14ac:dyDescent="0.2">
      <c r="B4" s="99" t="s">
        <v>47</v>
      </c>
      <c r="C4" s="120" t="s">
        <v>106</v>
      </c>
      <c r="D4" s="121"/>
      <c r="E4" s="121"/>
      <c r="F4" s="121"/>
      <c r="G4" s="122"/>
    </row>
    <row r="5" spans="2:8" ht="33.75" customHeight="1" x14ac:dyDescent="0.2">
      <c r="B5" s="93">
        <v>1</v>
      </c>
      <c r="C5" s="95" t="s">
        <v>45</v>
      </c>
      <c r="D5" s="95"/>
      <c r="E5" s="92">
        <f>SUM(E6:E11)</f>
        <v>6</v>
      </c>
      <c r="F5" s="92">
        <f>SUM(F6:F11)</f>
        <v>6400</v>
      </c>
      <c r="G5" s="107"/>
    </row>
    <row r="6" spans="2:8" ht="18" customHeight="1" x14ac:dyDescent="0.2">
      <c r="B6" s="87"/>
      <c r="C6" s="88" t="s">
        <v>7</v>
      </c>
      <c r="D6" s="88" t="s">
        <v>105</v>
      </c>
      <c r="E6" s="90">
        <v>1</v>
      </c>
      <c r="F6" s="90">
        <v>1600</v>
      </c>
      <c r="G6" s="105"/>
    </row>
    <row r="7" spans="2:8" ht="18" customHeight="1" x14ac:dyDescent="0.2">
      <c r="B7" s="87"/>
      <c r="C7" s="88" t="s">
        <v>8</v>
      </c>
      <c r="D7" s="88" t="s">
        <v>104</v>
      </c>
      <c r="E7" s="90">
        <v>1</v>
      </c>
      <c r="F7" s="90">
        <v>1000</v>
      </c>
      <c r="G7" s="105"/>
    </row>
    <row r="8" spans="2:8" ht="18" customHeight="1" x14ac:dyDescent="0.2">
      <c r="B8" s="87"/>
      <c r="C8" s="88" t="s">
        <v>8</v>
      </c>
      <c r="D8" s="88" t="s">
        <v>97</v>
      </c>
      <c r="E8" s="90">
        <v>1</v>
      </c>
      <c r="F8" s="90">
        <v>1000</v>
      </c>
      <c r="G8" s="105"/>
    </row>
    <row r="9" spans="2:8" ht="18" customHeight="1" x14ac:dyDescent="0.2">
      <c r="B9" s="87"/>
      <c r="C9" s="88" t="s">
        <v>8</v>
      </c>
      <c r="D9" s="88" t="s">
        <v>96</v>
      </c>
      <c r="E9" s="90">
        <v>1</v>
      </c>
      <c r="F9" s="90">
        <v>1000</v>
      </c>
      <c r="G9" s="105"/>
    </row>
    <row r="10" spans="2:8" ht="18" customHeight="1" x14ac:dyDescent="0.2">
      <c r="B10" s="87"/>
      <c r="C10" s="88" t="s">
        <v>9</v>
      </c>
      <c r="D10" s="88" t="s">
        <v>103</v>
      </c>
      <c r="E10" s="90">
        <v>1</v>
      </c>
      <c r="F10" s="90">
        <v>900</v>
      </c>
      <c r="G10" s="105"/>
    </row>
    <row r="11" spans="2:8" ht="18" customHeight="1" x14ac:dyDescent="0.2">
      <c r="B11" s="87"/>
      <c r="C11" s="88" t="s">
        <v>9</v>
      </c>
      <c r="D11" s="88" t="s">
        <v>95</v>
      </c>
      <c r="E11" s="90">
        <v>1</v>
      </c>
      <c r="F11" s="90">
        <v>900</v>
      </c>
      <c r="G11" s="105"/>
    </row>
    <row r="12" spans="2:8" ht="31.5" customHeight="1" x14ac:dyDescent="0.2">
      <c r="B12" s="93">
        <v>2</v>
      </c>
      <c r="C12" s="95" t="s">
        <v>46</v>
      </c>
      <c r="D12" s="95"/>
      <c r="E12" s="92">
        <f>SUM(E13:E17)</f>
        <v>5</v>
      </c>
      <c r="F12" s="92">
        <f>SUM(F13:F17)</f>
        <v>5200</v>
      </c>
      <c r="G12" s="107"/>
    </row>
    <row r="13" spans="2:8" ht="18" customHeight="1" x14ac:dyDescent="0.2">
      <c r="B13" s="87"/>
      <c r="C13" s="88" t="s">
        <v>7</v>
      </c>
      <c r="D13" s="88" t="s">
        <v>102</v>
      </c>
      <c r="E13" s="90">
        <v>1</v>
      </c>
      <c r="F13" s="90">
        <v>1600</v>
      </c>
      <c r="G13" s="105"/>
    </row>
    <row r="14" spans="2:8" ht="18" customHeight="1" x14ac:dyDescent="0.2">
      <c r="B14" s="87"/>
      <c r="C14" s="88" t="s">
        <v>9</v>
      </c>
      <c r="D14" s="88" t="s">
        <v>101</v>
      </c>
      <c r="E14" s="90">
        <v>1</v>
      </c>
      <c r="F14" s="90">
        <v>900</v>
      </c>
      <c r="G14" s="105"/>
    </row>
    <row r="15" spans="2:8" ht="18" customHeight="1" x14ac:dyDescent="0.2">
      <c r="B15" s="87"/>
      <c r="C15" s="88" t="s">
        <v>9</v>
      </c>
      <c r="D15" s="88" t="s">
        <v>94</v>
      </c>
      <c r="E15" s="90">
        <v>1</v>
      </c>
      <c r="F15" s="90">
        <v>900</v>
      </c>
      <c r="G15" s="105"/>
    </row>
    <row r="16" spans="2:8" ht="18" customHeight="1" x14ac:dyDescent="0.2">
      <c r="B16" s="87"/>
      <c r="C16" s="88" t="s">
        <v>9</v>
      </c>
      <c r="D16" s="88" t="s">
        <v>93</v>
      </c>
      <c r="E16" s="90">
        <v>1</v>
      </c>
      <c r="F16" s="90">
        <v>900</v>
      </c>
      <c r="G16" s="105"/>
    </row>
    <row r="17" spans="2:7" ht="18" customHeight="1" x14ac:dyDescent="0.2">
      <c r="B17" s="87"/>
      <c r="C17" s="101" t="s">
        <v>9</v>
      </c>
      <c r="D17" s="101" t="s">
        <v>98</v>
      </c>
      <c r="E17" s="100">
        <v>1</v>
      </c>
      <c r="F17" s="100">
        <v>900</v>
      </c>
      <c r="G17" s="109"/>
    </row>
    <row r="18" spans="2:7" ht="18" customHeight="1" x14ac:dyDescent="0.2">
      <c r="B18" s="93">
        <v>3</v>
      </c>
      <c r="C18" s="95" t="s">
        <v>68</v>
      </c>
      <c r="D18" s="95"/>
      <c r="E18" s="92">
        <f>SUM(E19:E24)</f>
        <v>6</v>
      </c>
      <c r="F18" s="92">
        <f>SUM(F19:F24)</f>
        <v>6300</v>
      </c>
      <c r="G18" s="107"/>
    </row>
    <row r="19" spans="2:7" ht="18" customHeight="1" x14ac:dyDescent="0.2">
      <c r="B19" s="87"/>
      <c r="C19" s="88" t="s">
        <v>7</v>
      </c>
      <c r="D19" s="88" t="s">
        <v>92</v>
      </c>
      <c r="E19" s="90">
        <v>1</v>
      </c>
      <c r="F19" s="90">
        <v>1600</v>
      </c>
      <c r="G19" s="105"/>
    </row>
    <row r="20" spans="2:7" ht="18" customHeight="1" x14ac:dyDescent="0.2">
      <c r="B20" s="87"/>
      <c r="C20" s="88" t="s">
        <v>8</v>
      </c>
      <c r="D20" s="88" t="s">
        <v>91</v>
      </c>
      <c r="E20" s="90">
        <v>1</v>
      </c>
      <c r="F20" s="90">
        <v>1000</v>
      </c>
      <c r="G20" s="105"/>
    </row>
    <row r="21" spans="2:7" ht="18" customHeight="1" x14ac:dyDescent="0.2">
      <c r="B21" s="87"/>
      <c r="C21" s="101" t="s">
        <v>8</v>
      </c>
      <c r="D21" s="101" t="s">
        <v>98</v>
      </c>
      <c r="E21" s="100">
        <v>1</v>
      </c>
      <c r="F21" s="100">
        <v>1000</v>
      </c>
      <c r="G21" s="109"/>
    </row>
    <row r="22" spans="2:7" ht="18" customHeight="1" x14ac:dyDescent="0.2">
      <c r="B22" s="87"/>
      <c r="C22" s="88" t="s">
        <v>9</v>
      </c>
      <c r="D22" s="88" t="s">
        <v>90</v>
      </c>
      <c r="E22" s="90">
        <v>1</v>
      </c>
      <c r="F22" s="90">
        <v>900</v>
      </c>
      <c r="G22" s="105"/>
    </row>
    <row r="23" spans="2:7" ht="18" customHeight="1" x14ac:dyDescent="0.2">
      <c r="B23" s="96"/>
      <c r="C23" s="102" t="s">
        <v>9</v>
      </c>
      <c r="D23" s="102" t="s">
        <v>98</v>
      </c>
      <c r="E23" s="103">
        <v>1</v>
      </c>
      <c r="F23" s="103">
        <v>900</v>
      </c>
      <c r="G23" s="110"/>
    </row>
    <row r="24" spans="2:7" ht="18" customHeight="1" x14ac:dyDescent="0.2">
      <c r="B24" s="87"/>
      <c r="C24" s="102" t="s">
        <v>9</v>
      </c>
      <c r="D24" s="102" t="s">
        <v>98</v>
      </c>
      <c r="E24" s="103">
        <v>1</v>
      </c>
      <c r="F24" s="103">
        <v>900</v>
      </c>
      <c r="G24" s="110"/>
    </row>
    <row r="25" spans="2:7" x14ac:dyDescent="0.2">
      <c r="B25" s="87"/>
      <c r="C25" s="88"/>
      <c r="D25" s="88"/>
      <c r="E25" s="90"/>
      <c r="F25" s="90"/>
      <c r="G25" s="105"/>
    </row>
    <row r="26" spans="2:7" x14ac:dyDescent="0.2">
      <c r="B26" s="87"/>
      <c r="C26" s="88"/>
      <c r="D26" s="88"/>
      <c r="E26" s="90"/>
      <c r="F26" s="90"/>
      <c r="G26" s="105"/>
    </row>
    <row r="27" spans="2:7" ht="16.5" customHeight="1" x14ac:dyDescent="0.2">
      <c r="B27" s="87"/>
      <c r="C27" s="104" t="s">
        <v>107</v>
      </c>
      <c r="D27" s="88"/>
      <c r="E27" s="94">
        <f>SUM(E28:E29)</f>
        <v>2</v>
      </c>
      <c r="F27" s="94">
        <f>SUM(F28:F29)</f>
        <v>1800</v>
      </c>
      <c r="G27" s="111">
        <f>SUM(G28:G29)</f>
        <v>0</v>
      </c>
    </row>
    <row r="28" spans="2:7" ht="38.25" x14ac:dyDescent="0.2">
      <c r="B28" s="87"/>
      <c r="C28" s="91" t="s">
        <v>100</v>
      </c>
      <c r="D28" s="91" t="s">
        <v>89</v>
      </c>
      <c r="E28" s="90">
        <v>1</v>
      </c>
      <c r="F28" s="90">
        <v>1000</v>
      </c>
      <c r="G28" s="105"/>
    </row>
    <row r="29" spans="2:7" ht="25.5" x14ac:dyDescent="0.2">
      <c r="B29" s="87"/>
      <c r="C29" s="91" t="s">
        <v>99</v>
      </c>
      <c r="D29" s="91" t="s">
        <v>88</v>
      </c>
      <c r="E29" s="90">
        <v>1</v>
      </c>
      <c r="F29" s="90">
        <v>800</v>
      </c>
      <c r="G29" s="105"/>
    </row>
  </sheetData>
  <autoFilter ref="B3:I3"/>
  <mergeCells count="2">
    <mergeCell ref="B2:G2"/>
    <mergeCell ref="C4:G4"/>
  </mergeCells>
  <pageMargins left="0.35" right="0.15" top="0.46" bottom="0.4" header="0.3" footer="0.5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სოციალური</vt:lpstr>
      <vt:lpstr>'danarti gankargulebistvis'!Print_Area</vt:lpstr>
      <vt:lpstr>'danarti-198-ო  გადახრა'!Print_Area</vt:lpstr>
      <vt:lpstr>სოციალური!Print_Area</vt:lpstr>
      <vt:lpstr>'danarti-198-ო  გადახრა'!Print_Titles</vt:lpstr>
      <vt:lpstr>სოციალური!Print_Titles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2017-05-17T14:11:19Z</dcterms:modified>
</cp:coreProperties>
</file>